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/>
  <mc:AlternateContent xmlns:mc="http://schemas.openxmlformats.org/markup-compatibility/2006">
    <mc:Choice Requires="x15">
      <x15ac:absPath xmlns:x15ac="http://schemas.microsoft.com/office/spreadsheetml/2010/11/ac" url="C:\Users\08563\Desktop\"/>
    </mc:Choice>
  </mc:AlternateContent>
  <workbookProtection workbookPassword="EB9F" lockStructure="1"/>
  <bookViews>
    <workbookView xWindow="0" yWindow="0" windowWidth="20490" windowHeight="7710" tabRatio="588"/>
  </bookViews>
  <sheets>
    <sheet name="SHENZHEN-FCL(APR,2017)" sheetId="18" r:id="rId1"/>
    <sheet name="SHENZHEN-LCL(APR,2017) " sheetId="30" r:id="rId2"/>
    <sheet name="Sheet1" sheetId="25" state="hidden" r:id="rId3"/>
    <sheet name="OOCL" sheetId="27" state="hidden" r:id="rId4"/>
    <sheet name="YM" sheetId="28" state="hidden" r:id="rId5"/>
    <sheet name="TSL" sheetId="29" state="hidden" r:id="rId6"/>
    <sheet name="ECU" sheetId="31" state="hidden" r:id="rId7"/>
    <sheet name="Sheet2" sheetId="33" state="hidden" r:id="rId8"/>
    <sheet name="IAL" sheetId="32" state="hidden" r:id="rId9"/>
  </sheets>
  <definedNames>
    <definedName name="_xlnm._FilterDatabase" localSheetId="6" hidden="1">ECU!$A$39:$U$80</definedName>
    <definedName name="_xlnm._FilterDatabase" localSheetId="0" hidden="1">'SHENZHEN-FCL(APR,2017)'!$A$7:$AS$112</definedName>
    <definedName name="_xlnm._FilterDatabase" localSheetId="1" hidden="1">'SHENZHEN-LCL(APR,2017) '!$A$7:$AS$86</definedName>
    <definedName name="A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2">Sheet1!$A$1:$J$52</definedName>
    <definedName name="_xlnm.Print_Area" localSheetId="0">'SHENZHEN-FCL(APR,2017)'!$A$1:$AC$120</definedName>
    <definedName name="_xlnm.Print_Area" localSheetId="1">'SHENZHEN-LCL(APR,2017) '!$A$1:$AC$94</definedName>
    <definedName name="_xlnm.Print_Titles" localSheetId="0">'SHENZHEN-FCL(APR,2017)'!$5:$7</definedName>
    <definedName name="_xlnm.Print_Titles" localSheetId="1">'SHENZHEN-LCL(APR,2017) '!$5:$7</definedName>
    <definedName name="VESSEL" localSheetId="1">'SHENZHEN-LCL(APR,2017) '!$A$97:$A$181</definedName>
    <definedName name="VESSEL">'SHENZHEN-FCL(APR,2017)'!$A$123:$A$207</definedName>
  </definedNames>
  <calcPr calcId="162913"/>
</workbook>
</file>

<file path=xl/calcChain.xml><?xml version="1.0" encoding="utf-8"?>
<calcChain xmlns="http://schemas.openxmlformats.org/spreadsheetml/2006/main">
  <c r="A17" i="31" l="1"/>
  <c r="G48" i="29"/>
  <c r="G49" i="29" s="1"/>
  <c r="G50" i="29" s="1"/>
  <c r="G51" i="29" s="1"/>
  <c r="H51" i="29" s="1"/>
  <c r="H47" i="29"/>
  <c r="G39" i="29"/>
  <c r="G40" i="29" s="1"/>
  <c r="I37" i="29"/>
  <c r="H37" i="29"/>
  <c r="K37" i="29" s="1"/>
  <c r="G37" i="29"/>
  <c r="G38" i="29" s="1"/>
  <c r="J36" i="29"/>
  <c r="I36" i="29"/>
  <c r="H36" i="29"/>
  <c r="K36" i="29" s="1"/>
  <c r="G26" i="29"/>
  <c r="G27" i="29" s="1"/>
  <c r="G28" i="29" s="1"/>
  <c r="G29" i="29" s="1"/>
  <c r="H25" i="29"/>
  <c r="J25" i="29" s="1"/>
  <c r="G15" i="29"/>
  <c r="H14" i="29"/>
  <c r="H8" i="29"/>
  <c r="H9" i="29" s="1"/>
  <c r="I26" i="28"/>
  <c r="J26" i="28" s="1"/>
  <c r="K26" i="28" s="1"/>
  <c r="L26" i="28" s="1"/>
  <c r="H26" i="28"/>
  <c r="F26" i="28"/>
  <c r="E26" i="28"/>
  <c r="D26" i="28"/>
  <c r="C26" i="28"/>
  <c r="J25" i="28"/>
  <c r="K25" i="28" s="1"/>
  <c r="L25" i="28" s="1"/>
  <c r="I25" i="28"/>
  <c r="H25" i="28"/>
  <c r="F25" i="28"/>
  <c r="E25" i="28"/>
  <c r="D25" i="28"/>
  <c r="C25" i="28"/>
  <c r="H24" i="28"/>
  <c r="I24" i="28" s="1"/>
  <c r="J24" i="28" s="1"/>
  <c r="K24" i="28" s="1"/>
  <c r="L24" i="28" s="1"/>
  <c r="F24" i="28"/>
  <c r="E24" i="28"/>
  <c r="D24" i="28"/>
  <c r="C24" i="28"/>
  <c r="H23" i="28"/>
  <c r="I23" i="28" s="1"/>
  <c r="J23" i="28" s="1"/>
  <c r="K23" i="28" s="1"/>
  <c r="L23" i="28" s="1"/>
  <c r="F23" i="28"/>
  <c r="E23" i="28"/>
  <c r="D23" i="28"/>
  <c r="C23" i="28"/>
  <c r="I22" i="28"/>
  <c r="J22" i="28" s="1"/>
  <c r="K22" i="28" s="1"/>
  <c r="L22" i="28" s="1"/>
  <c r="H22" i="28"/>
  <c r="F22" i="28"/>
  <c r="E22" i="28"/>
  <c r="D22" i="28"/>
  <c r="C22" i="28"/>
  <c r="I21" i="28"/>
  <c r="J21" i="28" s="1"/>
  <c r="K21" i="28" s="1"/>
  <c r="L21" i="28" s="1"/>
  <c r="H21" i="28"/>
  <c r="F21" i="28"/>
  <c r="E21" i="28"/>
  <c r="D21" i="28"/>
  <c r="C21" i="28"/>
  <c r="K20" i="28"/>
  <c r="L20" i="28" s="1"/>
  <c r="H20" i="28"/>
  <c r="I20" i="28" s="1"/>
  <c r="J20" i="28" s="1"/>
  <c r="F20" i="28"/>
  <c r="E20" i="28"/>
  <c r="D20" i="28"/>
  <c r="C20" i="28"/>
  <c r="AA86" i="30"/>
  <c r="Y86" i="30"/>
  <c r="W86" i="30"/>
  <c r="U86" i="30"/>
  <c r="S86" i="30"/>
  <c r="Q86" i="30"/>
  <c r="A86" i="30"/>
  <c r="AA85" i="30"/>
  <c r="Y85" i="30"/>
  <c r="W85" i="30"/>
  <c r="U85" i="30"/>
  <c r="S85" i="30"/>
  <c r="Q85" i="30"/>
  <c r="N85" i="30"/>
  <c r="O85" i="30" s="1"/>
  <c r="M85" i="30"/>
  <c r="F85" i="30"/>
  <c r="G85" i="30" s="1"/>
  <c r="E85" i="30"/>
  <c r="D85" i="30"/>
  <c r="A85" i="30"/>
  <c r="AA84" i="30"/>
  <c r="Y84" i="30"/>
  <c r="U84" i="30"/>
  <c r="S84" i="30"/>
  <c r="Q84" i="30"/>
  <c r="O84" i="30"/>
  <c r="AA83" i="30"/>
  <c r="Y83" i="30"/>
  <c r="S83" i="30"/>
  <c r="Q83" i="30"/>
  <c r="O83" i="30"/>
  <c r="B83" i="30"/>
  <c r="A83" i="30"/>
  <c r="AA82" i="30"/>
  <c r="Y82" i="30"/>
  <c r="W82" i="30"/>
  <c r="U82" i="30"/>
  <c r="Q82" i="30"/>
  <c r="O82" i="30"/>
  <c r="AA81" i="30"/>
  <c r="Y81" i="30"/>
  <c r="W81" i="30"/>
  <c r="U81" i="30"/>
  <c r="B81" i="30"/>
  <c r="A81" i="30"/>
  <c r="AA80" i="30"/>
  <c r="Y80" i="30"/>
  <c r="W80" i="30"/>
  <c r="S80" i="30"/>
  <c r="Q80" i="30"/>
  <c r="O80" i="30"/>
  <c r="W79" i="30"/>
  <c r="U79" i="30"/>
  <c r="S79" i="30"/>
  <c r="Q79" i="30"/>
  <c r="O79" i="30"/>
  <c r="B79" i="30"/>
  <c r="A79" i="30"/>
  <c r="AA78" i="30"/>
  <c r="Y78" i="30"/>
  <c r="W78" i="30"/>
  <c r="U78" i="30"/>
  <c r="S78" i="30"/>
  <c r="O78" i="30"/>
  <c r="AA77" i="30"/>
  <c r="Y77" i="30"/>
  <c r="W77" i="30"/>
  <c r="S77" i="30"/>
  <c r="Q77" i="30"/>
  <c r="O77" i="30"/>
  <c r="B77" i="30"/>
  <c r="A77" i="30"/>
  <c r="AA76" i="30"/>
  <c r="Y76" i="30"/>
  <c r="W76" i="30"/>
  <c r="U76" i="30"/>
  <c r="S76" i="30"/>
  <c r="B76" i="30"/>
  <c r="A76" i="30"/>
  <c r="AA75" i="30"/>
  <c r="Y75" i="30"/>
  <c r="U75" i="30"/>
  <c r="S75" i="30"/>
  <c r="Q75" i="30"/>
  <c r="O75" i="30"/>
  <c r="B75" i="30"/>
  <c r="A75" i="30"/>
  <c r="AA74" i="30"/>
  <c r="Y74" i="30"/>
  <c r="W74" i="30"/>
  <c r="U74" i="30"/>
  <c r="Q74" i="30"/>
  <c r="O74" i="30"/>
  <c r="B74" i="30"/>
  <c r="A74" i="30"/>
  <c r="AA73" i="30"/>
  <c r="Y73" i="30"/>
  <c r="W73" i="30"/>
  <c r="U73" i="30"/>
  <c r="S73" i="30"/>
  <c r="Q73" i="30"/>
  <c r="AA72" i="30"/>
  <c r="Y72" i="30"/>
  <c r="W72" i="30"/>
  <c r="U72" i="30"/>
  <c r="S72" i="30"/>
  <c r="Q72" i="30"/>
  <c r="O72" i="30"/>
  <c r="N72" i="30"/>
  <c r="M72" i="30"/>
  <c r="F72" i="30"/>
  <c r="G72" i="30" s="1"/>
  <c r="D72" i="30"/>
  <c r="E72" i="30" s="1"/>
  <c r="AA71" i="30"/>
  <c r="Y71" i="30"/>
  <c r="U71" i="30"/>
  <c r="S71" i="30"/>
  <c r="Q71" i="30"/>
  <c r="O71" i="30"/>
  <c r="AA70" i="30"/>
  <c r="Y70" i="30"/>
  <c r="S70" i="30"/>
  <c r="Q70" i="30"/>
  <c r="O70" i="30"/>
  <c r="B70" i="30"/>
  <c r="A70" i="30"/>
  <c r="AA69" i="30"/>
  <c r="Y69" i="30"/>
  <c r="W69" i="30"/>
  <c r="U69" i="30"/>
  <c r="Q69" i="30"/>
  <c r="O69" i="30"/>
  <c r="AA68" i="30"/>
  <c r="Y68" i="30"/>
  <c r="W68" i="30"/>
  <c r="U68" i="30"/>
  <c r="B68" i="30"/>
  <c r="A68" i="30"/>
  <c r="AA67" i="30"/>
  <c r="Y67" i="30"/>
  <c r="W67" i="30"/>
  <c r="S67" i="30"/>
  <c r="Q67" i="30"/>
  <c r="O67" i="30"/>
  <c r="M67" i="30"/>
  <c r="L67" i="30"/>
  <c r="L80" i="30" s="1"/>
  <c r="E67" i="30"/>
  <c r="D67" i="30"/>
  <c r="W66" i="30"/>
  <c r="U66" i="30"/>
  <c r="S66" i="30"/>
  <c r="Q66" i="30"/>
  <c r="O66" i="30"/>
  <c r="B66" i="30"/>
  <c r="A66" i="30"/>
  <c r="AA65" i="30"/>
  <c r="Y65" i="30"/>
  <c r="W65" i="30"/>
  <c r="U65" i="30"/>
  <c r="S65" i="30"/>
  <c r="O65" i="30"/>
  <c r="AA64" i="30"/>
  <c r="Y64" i="30"/>
  <c r="W64" i="30"/>
  <c r="S64" i="30"/>
  <c r="Q64" i="30"/>
  <c r="O64" i="30"/>
  <c r="B64" i="30"/>
  <c r="A64" i="30"/>
  <c r="AA63" i="30"/>
  <c r="Y63" i="30"/>
  <c r="W63" i="30"/>
  <c r="U63" i="30"/>
  <c r="S63" i="30"/>
  <c r="B63" i="30"/>
  <c r="A63" i="30"/>
  <c r="AA62" i="30"/>
  <c r="Y62" i="30"/>
  <c r="U62" i="30"/>
  <c r="S62" i="30"/>
  <c r="Q62" i="30"/>
  <c r="O62" i="30"/>
  <c r="B62" i="30"/>
  <c r="A62" i="30"/>
  <c r="AA61" i="30"/>
  <c r="Y61" i="30"/>
  <c r="W61" i="30"/>
  <c r="U61" i="30"/>
  <c r="Q61" i="30"/>
  <c r="O61" i="30"/>
  <c r="B61" i="30"/>
  <c r="A61" i="30"/>
  <c r="AA60" i="30"/>
  <c r="Y60" i="30"/>
  <c r="W60" i="30"/>
  <c r="U60" i="30"/>
  <c r="S60" i="30"/>
  <c r="Q60" i="30"/>
  <c r="AA59" i="30"/>
  <c r="Y59" i="30"/>
  <c r="W59" i="30"/>
  <c r="U59" i="30"/>
  <c r="S59" i="30"/>
  <c r="Q59" i="30"/>
  <c r="O59" i="30"/>
  <c r="N59" i="30"/>
  <c r="M59" i="30"/>
  <c r="F59" i="30"/>
  <c r="G59" i="30" s="1"/>
  <c r="D59" i="30"/>
  <c r="E59" i="30" s="1"/>
  <c r="AA58" i="30"/>
  <c r="Y58" i="30"/>
  <c r="U58" i="30"/>
  <c r="S58" i="30"/>
  <c r="Q58" i="30"/>
  <c r="O58" i="30"/>
  <c r="M58" i="30"/>
  <c r="L58" i="30"/>
  <c r="L71" i="30" s="1"/>
  <c r="F71" i="30" s="1"/>
  <c r="G71" i="30" s="1"/>
  <c r="AA57" i="30"/>
  <c r="Y57" i="30"/>
  <c r="S57" i="30"/>
  <c r="Q57" i="30"/>
  <c r="O57" i="30"/>
  <c r="B57" i="30"/>
  <c r="A57" i="30"/>
  <c r="AA56" i="30"/>
  <c r="Y56" i="30"/>
  <c r="W56" i="30"/>
  <c r="U56" i="30"/>
  <c r="Q56" i="30"/>
  <c r="O56" i="30"/>
  <c r="AA55" i="30"/>
  <c r="Y55" i="30"/>
  <c r="W55" i="30"/>
  <c r="U55" i="30"/>
  <c r="N55" i="30"/>
  <c r="O55" i="30" s="1"/>
  <c r="M55" i="30"/>
  <c r="L55" i="30"/>
  <c r="L68" i="30" s="1"/>
  <c r="F55" i="30"/>
  <c r="G55" i="30" s="1"/>
  <c r="E55" i="30"/>
  <c r="D55" i="30"/>
  <c r="B55" i="30"/>
  <c r="A55" i="30"/>
  <c r="AA54" i="30"/>
  <c r="Y54" i="30"/>
  <c r="W54" i="30"/>
  <c r="T54" i="30"/>
  <c r="U54" i="30" s="1"/>
  <c r="S54" i="30"/>
  <c r="Q54" i="30"/>
  <c r="O54" i="30"/>
  <c r="M54" i="30"/>
  <c r="F54" i="30"/>
  <c r="G54" i="30" s="1"/>
  <c r="D54" i="30"/>
  <c r="E54" i="30" s="1"/>
  <c r="X53" i="30"/>
  <c r="Y53" i="30" s="1"/>
  <c r="W53" i="30"/>
  <c r="U53" i="30"/>
  <c r="S53" i="30"/>
  <c r="Q53" i="30"/>
  <c r="O53" i="30"/>
  <c r="M53" i="30"/>
  <c r="L53" i="30"/>
  <c r="F53" i="30" s="1"/>
  <c r="G53" i="30"/>
  <c r="E53" i="30"/>
  <c r="D53" i="30"/>
  <c r="B53" i="30"/>
  <c r="A53" i="30"/>
  <c r="AA52" i="30"/>
  <c r="Y52" i="30"/>
  <c r="W52" i="30"/>
  <c r="U52" i="30"/>
  <c r="S52" i="30"/>
  <c r="O52" i="30"/>
  <c r="M52" i="30"/>
  <c r="L52" i="30"/>
  <c r="L65" i="30" s="1"/>
  <c r="AA51" i="30"/>
  <c r="Y51" i="30"/>
  <c r="W51" i="30"/>
  <c r="S51" i="30"/>
  <c r="Q51" i="30"/>
  <c r="O51" i="30"/>
  <c r="B51" i="30"/>
  <c r="A51" i="30"/>
  <c r="AA50" i="30"/>
  <c r="Y50" i="30"/>
  <c r="W50" i="30"/>
  <c r="U50" i="30"/>
  <c r="S50" i="30"/>
  <c r="N50" i="30"/>
  <c r="O50" i="30" s="1"/>
  <c r="L50" i="30"/>
  <c r="L63" i="30" s="1"/>
  <c r="D50" i="30"/>
  <c r="E50" i="30" s="1"/>
  <c r="B50" i="30"/>
  <c r="A50" i="30"/>
  <c r="AA49" i="30"/>
  <c r="Y49" i="30"/>
  <c r="V49" i="30"/>
  <c r="W49" i="30" s="1"/>
  <c r="U49" i="30"/>
  <c r="S49" i="30"/>
  <c r="Q49" i="30"/>
  <c r="O49" i="30"/>
  <c r="L49" i="30"/>
  <c r="L62" i="30" s="1"/>
  <c r="D49" i="30"/>
  <c r="E49" i="30" s="1"/>
  <c r="B49" i="30"/>
  <c r="A49" i="30"/>
  <c r="AA48" i="30"/>
  <c r="Y48" i="30"/>
  <c r="W48" i="30"/>
  <c r="U48" i="30"/>
  <c r="Q48" i="30"/>
  <c r="O48" i="30"/>
  <c r="L48" i="30"/>
  <c r="L61" i="30" s="1"/>
  <c r="B48" i="30"/>
  <c r="A48" i="30"/>
  <c r="AA47" i="30"/>
  <c r="Y47" i="30"/>
  <c r="W47" i="30"/>
  <c r="U47" i="30"/>
  <c r="S47" i="30"/>
  <c r="Q47" i="30"/>
  <c r="N47" i="30"/>
  <c r="O47" i="30" s="1"/>
  <c r="L47" i="30"/>
  <c r="L60" i="30" s="1"/>
  <c r="M60" i="30" s="1"/>
  <c r="AA46" i="30"/>
  <c r="Y46" i="30"/>
  <c r="W46" i="30"/>
  <c r="U46" i="30"/>
  <c r="S46" i="30"/>
  <c r="Q46" i="30"/>
  <c r="N46" i="30"/>
  <c r="O46" i="30" s="1"/>
  <c r="M46" i="30"/>
  <c r="G46" i="30"/>
  <c r="F46" i="30"/>
  <c r="D46" i="30"/>
  <c r="E46" i="30" s="1"/>
  <c r="AA45" i="30"/>
  <c r="Y45" i="30"/>
  <c r="V45" i="30"/>
  <c r="W45" i="30" s="1"/>
  <c r="U45" i="30"/>
  <c r="S45" i="30"/>
  <c r="Q45" i="30"/>
  <c r="O45" i="30"/>
  <c r="M45" i="30"/>
  <c r="F45" i="30"/>
  <c r="G45" i="30" s="1"/>
  <c r="D45" i="30"/>
  <c r="E45" i="30" s="1"/>
  <c r="AA44" i="30"/>
  <c r="Y44" i="30"/>
  <c r="S44" i="30"/>
  <c r="Q44" i="30"/>
  <c r="O44" i="30"/>
  <c r="B44" i="30"/>
  <c r="A44" i="30"/>
  <c r="AA43" i="30"/>
  <c r="Y43" i="30"/>
  <c r="W43" i="30"/>
  <c r="U43" i="30"/>
  <c r="Q43" i="30"/>
  <c r="O43" i="30"/>
  <c r="M43" i="30"/>
  <c r="L43" i="30"/>
  <c r="R43" i="30" s="1"/>
  <c r="S43" i="30" s="1"/>
  <c r="AA42" i="30"/>
  <c r="Y42" i="30"/>
  <c r="W42" i="30"/>
  <c r="U42" i="30"/>
  <c r="S42" i="30"/>
  <c r="R42" i="30"/>
  <c r="P42" i="30"/>
  <c r="Q42" i="30" s="1"/>
  <c r="O42" i="30"/>
  <c r="N42" i="30"/>
  <c r="M42" i="30"/>
  <c r="F42" i="30"/>
  <c r="G42" i="30" s="1"/>
  <c r="D42" i="30"/>
  <c r="E42" i="30" s="1"/>
  <c r="B42" i="30"/>
  <c r="A42" i="30"/>
  <c r="AA41" i="30"/>
  <c r="Y41" i="30"/>
  <c r="W41" i="30"/>
  <c r="T41" i="30"/>
  <c r="U41" i="30" s="1"/>
  <c r="S41" i="30"/>
  <c r="Q41" i="30"/>
  <c r="O41" i="30"/>
  <c r="M41" i="30"/>
  <c r="G41" i="30"/>
  <c r="F41" i="30"/>
  <c r="D41" i="30"/>
  <c r="E41" i="30" s="1"/>
  <c r="AA40" i="30"/>
  <c r="Z40" i="30"/>
  <c r="X40" i="30"/>
  <c r="Y40" i="30" s="1"/>
  <c r="W40" i="30"/>
  <c r="U40" i="30"/>
  <c r="S40" i="30"/>
  <c r="Q40" i="30"/>
  <c r="O40" i="30"/>
  <c r="M40" i="30"/>
  <c r="F40" i="30"/>
  <c r="G40" i="30" s="1"/>
  <c r="E40" i="30"/>
  <c r="D40" i="30"/>
  <c r="B40" i="30"/>
  <c r="A40" i="30"/>
  <c r="AA39" i="30"/>
  <c r="Y39" i="30"/>
  <c r="W39" i="30"/>
  <c r="U39" i="30"/>
  <c r="S39" i="30"/>
  <c r="P39" i="30"/>
  <c r="Q39" i="30" s="1"/>
  <c r="O39" i="30"/>
  <c r="M39" i="30"/>
  <c r="F39" i="30"/>
  <c r="G39" i="30" s="1"/>
  <c r="D39" i="30"/>
  <c r="E39" i="30" s="1"/>
  <c r="AA38" i="30"/>
  <c r="Y38" i="30"/>
  <c r="W38" i="30"/>
  <c r="S38" i="30"/>
  <c r="Q38" i="30"/>
  <c r="O38" i="30"/>
  <c r="B38" i="30"/>
  <c r="A38" i="30"/>
  <c r="AA37" i="30"/>
  <c r="Y37" i="30"/>
  <c r="W37" i="30"/>
  <c r="U37" i="30"/>
  <c r="S37" i="30"/>
  <c r="P37" i="30"/>
  <c r="Q37" i="30" s="1"/>
  <c r="O37" i="30"/>
  <c r="N37" i="30"/>
  <c r="M37" i="30"/>
  <c r="F37" i="30"/>
  <c r="G37" i="30" s="1"/>
  <c r="D37" i="30"/>
  <c r="E37" i="30" s="1"/>
  <c r="B37" i="30"/>
  <c r="A37" i="30"/>
  <c r="AA36" i="30"/>
  <c r="Y36" i="30"/>
  <c r="V36" i="30"/>
  <c r="W36" i="30" s="1"/>
  <c r="U36" i="30"/>
  <c r="S36" i="30"/>
  <c r="Q36" i="30"/>
  <c r="O36" i="30"/>
  <c r="M36" i="30"/>
  <c r="G36" i="30"/>
  <c r="F36" i="30"/>
  <c r="E36" i="30"/>
  <c r="D36" i="30"/>
  <c r="B36" i="30"/>
  <c r="A36" i="30"/>
  <c r="AA35" i="30"/>
  <c r="Y35" i="30"/>
  <c r="W35" i="30"/>
  <c r="U35" i="30"/>
  <c r="S35" i="30"/>
  <c r="R35" i="30"/>
  <c r="Q35" i="30"/>
  <c r="O35" i="30"/>
  <c r="M35" i="30"/>
  <c r="F35" i="30"/>
  <c r="G35" i="30" s="1"/>
  <c r="D35" i="30"/>
  <c r="E35" i="30" s="1"/>
  <c r="B35" i="30"/>
  <c r="A35" i="30"/>
  <c r="AA34" i="30"/>
  <c r="Y34" i="30"/>
  <c r="W34" i="30"/>
  <c r="U34" i="30"/>
  <c r="S34" i="30"/>
  <c r="Q34" i="30"/>
  <c r="N34" i="30"/>
  <c r="O34" i="30" s="1"/>
  <c r="M34" i="30"/>
  <c r="F34" i="30"/>
  <c r="G34" i="30" s="1"/>
  <c r="E34" i="30"/>
  <c r="D34" i="30"/>
  <c r="AA33" i="30"/>
  <c r="Y33" i="30"/>
  <c r="W33" i="30"/>
  <c r="U33" i="30"/>
  <c r="S33" i="30"/>
  <c r="Q33" i="30"/>
  <c r="O33" i="30"/>
  <c r="M33" i="30"/>
  <c r="G33" i="30"/>
  <c r="D33" i="30"/>
  <c r="E33" i="30" s="1"/>
  <c r="AA32" i="30"/>
  <c r="Y32" i="30"/>
  <c r="V32" i="30"/>
  <c r="W32" i="30" s="1"/>
  <c r="U32" i="30"/>
  <c r="S32" i="30"/>
  <c r="Q32" i="30"/>
  <c r="O32" i="30"/>
  <c r="M32" i="30"/>
  <c r="G32" i="30"/>
  <c r="F32" i="30"/>
  <c r="E32" i="30"/>
  <c r="AA31" i="30"/>
  <c r="Y31" i="30"/>
  <c r="S31" i="30"/>
  <c r="Q31" i="30"/>
  <c r="O31" i="30"/>
  <c r="L31" i="30"/>
  <c r="B31" i="30"/>
  <c r="A31" i="30"/>
  <c r="AA30" i="30"/>
  <c r="Y30" i="30"/>
  <c r="W30" i="30"/>
  <c r="U30" i="30"/>
  <c r="S30" i="30"/>
  <c r="Q30" i="30"/>
  <c r="O30" i="30"/>
  <c r="M30" i="30"/>
  <c r="G30" i="30"/>
  <c r="F30" i="30"/>
  <c r="D30" i="30"/>
  <c r="E30" i="30" s="1"/>
  <c r="AA29" i="30"/>
  <c r="Y29" i="30"/>
  <c r="W29" i="30"/>
  <c r="U29" i="30"/>
  <c r="S29" i="30"/>
  <c r="R29" i="30"/>
  <c r="P29" i="30"/>
  <c r="Q29" i="30" s="1"/>
  <c r="O29" i="30"/>
  <c r="N29" i="30"/>
  <c r="M29" i="30"/>
  <c r="F29" i="30"/>
  <c r="G29" i="30" s="1"/>
  <c r="D29" i="30"/>
  <c r="E29" i="30" s="1"/>
  <c r="B29" i="30"/>
  <c r="A29" i="30"/>
  <c r="AA28" i="30"/>
  <c r="Y28" i="30"/>
  <c r="W28" i="30"/>
  <c r="T28" i="30"/>
  <c r="U28" i="30" s="1"/>
  <c r="S28" i="30"/>
  <c r="Q28" i="30"/>
  <c r="O28" i="30"/>
  <c r="M28" i="30"/>
  <c r="G28" i="30"/>
  <c r="F28" i="30"/>
  <c r="D28" i="30"/>
  <c r="E28" i="30" s="1"/>
  <c r="AA27" i="30"/>
  <c r="Z27" i="30"/>
  <c r="X27" i="30"/>
  <c r="Y27" i="30" s="1"/>
  <c r="W27" i="30"/>
  <c r="U27" i="30"/>
  <c r="S27" i="30"/>
  <c r="Q27" i="30"/>
  <c r="O27" i="30"/>
  <c r="M27" i="30"/>
  <c r="F27" i="30"/>
  <c r="G27" i="30" s="1"/>
  <c r="E27" i="30"/>
  <c r="D27" i="30"/>
  <c r="B27" i="30"/>
  <c r="A27" i="30"/>
  <c r="AA26" i="30"/>
  <c r="Y26" i="30"/>
  <c r="W26" i="30"/>
  <c r="U26" i="30"/>
  <c r="S26" i="30"/>
  <c r="Q26" i="30"/>
  <c r="O26" i="30"/>
  <c r="M26" i="30"/>
  <c r="G26" i="30"/>
  <c r="D26" i="30"/>
  <c r="E26" i="30" s="1"/>
  <c r="AA24" i="30"/>
  <c r="Y24" i="30"/>
  <c r="W24" i="30"/>
  <c r="S24" i="30"/>
  <c r="Q24" i="30"/>
  <c r="O24" i="30"/>
  <c r="L24" i="30"/>
  <c r="B24" i="30"/>
  <c r="A24" i="30"/>
  <c r="AA23" i="30"/>
  <c r="Y23" i="30"/>
  <c r="W23" i="30"/>
  <c r="U23" i="30"/>
  <c r="S23" i="30"/>
  <c r="L23" i="30"/>
  <c r="B23" i="30"/>
  <c r="A23" i="30"/>
  <c r="AA22" i="30"/>
  <c r="Y22" i="30"/>
  <c r="U22" i="30"/>
  <c r="S22" i="30"/>
  <c r="Q22" i="30"/>
  <c r="O22" i="30"/>
  <c r="L22" i="30"/>
  <c r="B22" i="30"/>
  <c r="A22" i="30"/>
  <c r="AA21" i="30"/>
  <c r="Y21" i="30"/>
  <c r="W21" i="30"/>
  <c r="U21" i="30"/>
  <c r="Q21" i="30"/>
  <c r="O21" i="30"/>
  <c r="M21" i="30"/>
  <c r="L21" i="30"/>
  <c r="R21" i="30" s="1"/>
  <c r="S21" i="30" s="1"/>
  <c r="G21" i="30"/>
  <c r="F21" i="30"/>
  <c r="E21" i="30"/>
  <c r="D21" i="30"/>
  <c r="B21" i="30"/>
  <c r="A21" i="30"/>
  <c r="AA20" i="30"/>
  <c r="Y20" i="30"/>
  <c r="W20" i="30"/>
  <c r="U20" i="30"/>
  <c r="S20" i="30"/>
  <c r="Q20" i="30"/>
  <c r="O20" i="30"/>
  <c r="N20" i="30"/>
  <c r="M20" i="30"/>
  <c r="F20" i="30"/>
  <c r="G20" i="30" s="1"/>
  <c r="D20" i="30"/>
  <c r="E20" i="30" s="1"/>
  <c r="AA19" i="30"/>
  <c r="Y19" i="30"/>
  <c r="W19" i="30"/>
  <c r="U19" i="30"/>
  <c r="S19" i="30"/>
  <c r="Q19" i="30"/>
  <c r="N19" i="30"/>
  <c r="O19" i="30" s="1"/>
  <c r="M19" i="30"/>
  <c r="G19" i="30"/>
  <c r="F19" i="30"/>
  <c r="D19" i="30"/>
  <c r="E19" i="30" s="1"/>
  <c r="AA18" i="30"/>
  <c r="Y18" i="30"/>
  <c r="V18" i="30"/>
  <c r="W18" i="30" s="1"/>
  <c r="U18" i="30"/>
  <c r="S18" i="30"/>
  <c r="Q18" i="30"/>
  <c r="O18" i="30"/>
  <c r="M18" i="30"/>
  <c r="F18" i="30"/>
  <c r="G18" i="30" s="1"/>
  <c r="D18" i="30"/>
  <c r="E18" i="30" s="1"/>
  <c r="AA17" i="30"/>
  <c r="Y17" i="30"/>
  <c r="V17" i="30"/>
  <c r="W17" i="30" s="1"/>
  <c r="T17" i="30"/>
  <c r="U17" i="30" s="1"/>
  <c r="S17" i="30"/>
  <c r="Q17" i="30"/>
  <c r="O17" i="30"/>
  <c r="M17" i="30"/>
  <c r="F17" i="30"/>
  <c r="G17" i="30" s="1"/>
  <c r="D17" i="30"/>
  <c r="E17" i="30" s="1"/>
  <c r="AA16" i="30"/>
  <c r="Y16" i="30"/>
  <c r="W16" i="30"/>
  <c r="U16" i="30"/>
  <c r="S16" i="30"/>
  <c r="Q16" i="30"/>
  <c r="O16" i="30"/>
  <c r="M16" i="30"/>
  <c r="F16" i="30"/>
  <c r="G16" i="30" s="1"/>
  <c r="D16" i="30"/>
  <c r="E16" i="30" s="1"/>
  <c r="AA15" i="30"/>
  <c r="Y15" i="30"/>
  <c r="W15" i="30"/>
  <c r="U15" i="30"/>
  <c r="R15" i="30"/>
  <c r="S15" i="30" s="1"/>
  <c r="P15" i="30"/>
  <c r="Q15" i="30" s="1"/>
  <c r="N15" i="30"/>
  <c r="O15" i="30" s="1"/>
  <c r="M15" i="30"/>
  <c r="F15" i="30"/>
  <c r="G15" i="30" s="1"/>
  <c r="E15" i="30"/>
  <c r="D15" i="30"/>
  <c r="AA14" i="30"/>
  <c r="Y14" i="30"/>
  <c r="W14" i="30"/>
  <c r="T14" i="30"/>
  <c r="U14" i="30" s="1"/>
  <c r="S14" i="30"/>
  <c r="Q14" i="30"/>
  <c r="O14" i="30"/>
  <c r="M14" i="30"/>
  <c r="F14" i="30"/>
  <c r="G14" i="30" s="1"/>
  <c r="D14" i="30"/>
  <c r="E14" i="30" s="1"/>
  <c r="Z13" i="30"/>
  <c r="AA13" i="30" s="1"/>
  <c r="X13" i="30"/>
  <c r="Y13" i="30" s="1"/>
  <c r="W13" i="30"/>
  <c r="U13" i="30"/>
  <c r="S13" i="30"/>
  <c r="Q13" i="30"/>
  <c r="O13" i="30"/>
  <c r="M13" i="30"/>
  <c r="F13" i="30"/>
  <c r="G13" i="30" s="1"/>
  <c r="D13" i="30"/>
  <c r="E13" i="30" s="1"/>
  <c r="AA12" i="30"/>
  <c r="Y12" i="30"/>
  <c r="W12" i="30"/>
  <c r="U12" i="30"/>
  <c r="S12" i="30"/>
  <c r="Q12" i="30"/>
  <c r="P12" i="30"/>
  <c r="O12" i="30"/>
  <c r="M12" i="30"/>
  <c r="G12" i="30"/>
  <c r="F12" i="30"/>
  <c r="D12" i="30"/>
  <c r="E12" i="30" s="1"/>
  <c r="AA11" i="30"/>
  <c r="Y11" i="30"/>
  <c r="W11" i="30"/>
  <c r="T11" i="30"/>
  <c r="U11" i="30" s="1"/>
  <c r="S11" i="30"/>
  <c r="Q11" i="30"/>
  <c r="O11" i="30"/>
  <c r="M11" i="30"/>
  <c r="F11" i="30"/>
  <c r="G11" i="30" s="1"/>
  <c r="D11" i="30"/>
  <c r="E11" i="30" s="1"/>
  <c r="AA10" i="30"/>
  <c r="Y10" i="30"/>
  <c r="W10" i="30"/>
  <c r="U10" i="30"/>
  <c r="S10" i="30"/>
  <c r="P10" i="30"/>
  <c r="Q10" i="30" s="1"/>
  <c r="O10" i="30"/>
  <c r="N10" i="30"/>
  <c r="M10" i="30"/>
  <c r="F10" i="30"/>
  <c r="G10" i="30" s="1"/>
  <c r="D10" i="30"/>
  <c r="E10" i="30" s="1"/>
  <c r="AA9" i="30"/>
  <c r="Y9" i="30"/>
  <c r="V9" i="30"/>
  <c r="W9" i="30" s="1"/>
  <c r="U9" i="30"/>
  <c r="S9" i="30"/>
  <c r="Q9" i="30"/>
  <c r="O9" i="30"/>
  <c r="M9" i="30"/>
  <c r="F9" i="30"/>
  <c r="G9" i="30" s="1"/>
  <c r="D9" i="30"/>
  <c r="E9" i="30" s="1"/>
  <c r="AA8" i="30"/>
  <c r="Y8" i="30"/>
  <c r="W8" i="30"/>
  <c r="U8" i="30"/>
  <c r="S8" i="30"/>
  <c r="R8" i="30"/>
  <c r="Q8" i="30"/>
  <c r="O8" i="30"/>
  <c r="M8" i="30"/>
  <c r="F8" i="30"/>
  <c r="G8" i="30" s="1"/>
  <c r="D8" i="30"/>
  <c r="E8" i="30" s="1"/>
  <c r="I123" i="18"/>
  <c r="AA112" i="18"/>
  <c r="Z112" i="18"/>
  <c r="Y112" i="18"/>
  <c r="X112" i="18"/>
  <c r="W112" i="18"/>
  <c r="V112" i="18"/>
  <c r="U112" i="18"/>
  <c r="T112" i="18"/>
  <c r="S112" i="18"/>
  <c r="R112" i="18"/>
  <c r="D112" i="18"/>
  <c r="E112" i="18" s="1"/>
  <c r="AA111" i="18"/>
  <c r="Z111" i="18"/>
  <c r="X111" i="18"/>
  <c r="Y111" i="18" s="1"/>
  <c r="E111" i="18"/>
  <c r="D111" i="18"/>
  <c r="Z110" i="18"/>
  <c r="AA110" i="18" s="1"/>
  <c r="X110" i="18"/>
  <c r="Y110" i="18" s="1"/>
  <c r="V110" i="18"/>
  <c r="W110" i="18" s="1"/>
  <c r="U110" i="18"/>
  <c r="T110" i="18"/>
  <c r="E110" i="18"/>
  <c r="D110" i="18"/>
  <c r="AA109" i="18"/>
  <c r="Z109" i="18"/>
  <c r="Y109" i="18"/>
  <c r="X109" i="18"/>
  <c r="W109" i="18"/>
  <c r="V109" i="18"/>
  <c r="E109" i="18"/>
  <c r="D109" i="18"/>
  <c r="AA108" i="18"/>
  <c r="Z108" i="18"/>
  <c r="Y108" i="18"/>
  <c r="X108" i="18"/>
  <c r="S108" i="18"/>
  <c r="R108" i="18"/>
  <c r="E108" i="18"/>
  <c r="D108" i="18"/>
  <c r="AA107" i="18"/>
  <c r="Z107" i="18"/>
  <c r="Y107" i="18"/>
  <c r="X107" i="18"/>
  <c r="E107" i="18"/>
  <c r="D107" i="18"/>
  <c r="AA106" i="18"/>
  <c r="Z106" i="18"/>
  <c r="Y106" i="18"/>
  <c r="X106" i="18"/>
  <c r="E106" i="18"/>
  <c r="D106" i="18"/>
  <c r="W105" i="18"/>
  <c r="V105" i="18"/>
  <c r="U105" i="18"/>
  <c r="T105" i="18"/>
  <c r="S105" i="18"/>
  <c r="R105" i="18"/>
  <c r="Q105" i="18"/>
  <c r="P105" i="18"/>
  <c r="O105" i="18"/>
  <c r="N105" i="18"/>
  <c r="E105" i="18"/>
  <c r="D105" i="18"/>
  <c r="Y104" i="18"/>
  <c r="X104" i="18"/>
  <c r="S104" i="18"/>
  <c r="R104" i="18"/>
  <c r="Q104" i="18"/>
  <c r="P104" i="18"/>
  <c r="O104" i="18"/>
  <c r="N104" i="18"/>
  <c r="E104" i="18"/>
  <c r="D104" i="18"/>
  <c r="AA103" i="18"/>
  <c r="Z103" i="18"/>
  <c r="Y103" i="18"/>
  <c r="X103" i="18"/>
  <c r="E103" i="18"/>
  <c r="D103" i="18"/>
  <c r="AA102" i="18"/>
  <c r="Z102" i="18"/>
  <c r="Y102" i="18"/>
  <c r="X102" i="18"/>
  <c r="S102" i="18"/>
  <c r="R102" i="18"/>
  <c r="E102" i="18"/>
  <c r="D102" i="18"/>
  <c r="E101" i="18"/>
  <c r="D101" i="18"/>
  <c r="E100" i="18"/>
  <c r="D100" i="18"/>
  <c r="AA99" i="18"/>
  <c r="Z99" i="18"/>
  <c r="Y99" i="18"/>
  <c r="X99" i="18"/>
  <c r="W99" i="18"/>
  <c r="V99" i="18"/>
  <c r="U99" i="18"/>
  <c r="T99" i="18"/>
  <c r="S99" i="18"/>
  <c r="R99" i="18"/>
  <c r="E99" i="18"/>
  <c r="D99" i="18"/>
  <c r="AA98" i="18"/>
  <c r="Z98" i="18"/>
  <c r="Y98" i="18"/>
  <c r="X98" i="18"/>
  <c r="E98" i="18"/>
  <c r="D98" i="18"/>
  <c r="AA97" i="18"/>
  <c r="Z97" i="18"/>
  <c r="Y97" i="18"/>
  <c r="X97" i="18"/>
  <c r="W97" i="18"/>
  <c r="V97" i="18"/>
  <c r="U97" i="18"/>
  <c r="T97" i="18"/>
  <c r="E97" i="18"/>
  <c r="D97" i="18"/>
  <c r="AA96" i="18"/>
  <c r="Z96" i="18"/>
  <c r="Y96" i="18"/>
  <c r="X96" i="18"/>
  <c r="W96" i="18"/>
  <c r="V96" i="18"/>
  <c r="E96" i="18"/>
  <c r="D96" i="18"/>
  <c r="AA95" i="18"/>
  <c r="Z95" i="18"/>
  <c r="Y95" i="18"/>
  <c r="X95" i="18"/>
  <c r="S95" i="18"/>
  <c r="R95" i="18"/>
  <c r="E95" i="18"/>
  <c r="D95" i="18"/>
  <c r="AA94" i="18"/>
  <c r="Z94" i="18"/>
  <c r="Y94" i="18"/>
  <c r="X94" i="18"/>
  <c r="E94" i="18"/>
  <c r="D94" i="18"/>
  <c r="AA93" i="18"/>
  <c r="Z93" i="18"/>
  <c r="Y93" i="18"/>
  <c r="X93" i="18"/>
  <c r="E93" i="18"/>
  <c r="D93" i="18"/>
  <c r="W92" i="18"/>
  <c r="V92" i="18"/>
  <c r="U92" i="18"/>
  <c r="T92" i="18"/>
  <c r="S92" i="18"/>
  <c r="R92" i="18"/>
  <c r="Q92" i="18"/>
  <c r="P92" i="18"/>
  <c r="O92" i="18"/>
  <c r="N92" i="18"/>
  <c r="E92" i="18"/>
  <c r="D92" i="18"/>
  <c r="Y91" i="18"/>
  <c r="X91" i="18"/>
  <c r="S91" i="18"/>
  <c r="R91" i="18"/>
  <c r="Q91" i="18"/>
  <c r="P91" i="18"/>
  <c r="O91" i="18"/>
  <c r="N91" i="18"/>
  <c r="E91" i="18"/>
  <c r="D91" i="18"/>
  <c r="AA90" i="18"/>
  <c r="Z90" i="18"/>
  <c r="Y90" i="18"/>
  <c r="X90" i="18"/>
  <c r="E90" i="18"/>
  <c r="D90" i="18"/>
  <c r="AA89" i="18"/>
  <c r="Z89" i="18"/>
  <c r="Y89" i="18"/>
  <c r="X89" i="18"/>
  <c r="S89" i="18"/>
  <c r="R89" i="18"/>
  <c r="E89" i="18"/>
  <c r="D89" i="18"/>
  <c r="AA88" i="18"/>
  <c r="Z88" i="18"/>
  <c r="Y88" i="18"/>
  <c r="X88" i="18"/>
  <c r="S88" i="18"/>
  <c r="R88" i="18"/>
  <c r="E88" i="18"/>
  <c r="D88" i="18"/>
  <c r="E87" i="18"/>
  <c r="D87" i="18"/>
  <c r="AA86" i="18"/>
  <c r="Z86" i="18"/>
  <c r="Y86" i="18"/>
  <c r="X86" i="18"/>
  <c r="W86" i="18"/>
  <c r="V86" i="18"/>
  <c r="U86" i="18"/>
  <c r="T86" i="18"/>
  <c r="S86" i="18"/>
  <c r="R86" i="18"/>
  <c r="E86" i="18"/>
  <c r="D86" i="18"/>
  <c r="AA85" i="18"/>
  <c r="Z85" i="18"/>
  <c r="Y85" i="18"/>
  <c r="X85" i="18"/>
  <c r="E85" i="18"/>
  <c r="D85" i="18"/>
  <c r="AA84" i="18"/>
  <c r="Z84" i="18"/>
  <c r="Y84" i="18"/>
  <c r="X84" i="18"/>
  <c r="W84" i="18"/>
  <c r="V84" i="18"/>
  <c r="U84" i="18"/>
  <c r="T84" i="18"/>
  <c r="E84" i="18"/>
  <c r="D84" i="18"/>
  <c r="Z83" i="18"/>
  <c r="AA83" i="18" s="1"/>
  <c r="Y83" i="18"/>
  <c r="X83" i="18"/>
  <c r="V83" i="18"/>
  <c r="W83" i="18" s="1"/>
  <c r="E83" i="18"/>
  <c r="D83" i="18"/>
  <c r="AA82" i="18"/>
  <c r="Z82" i="18"/>
  <c r="Y82" i="18"/>
  <c r="X82" i="18"/>
  <c r="S82" i="18"/>
  <c r="R82" i="18"/>
  <c r="E82" i="18"/>
  <c r="D82" i="18"/>
  <c r="Z81" i="18"/>
  <c r="AA81" i="18" s="1"/>
  <c r="X81" i="18"/>
  <c r="Y81" i="18" s="1"/>
  <c r="D81" i="18"/>
  <c r="E81" i="18" s="1"/>
  <c r="AA80" i="18"/>
  <c r="Z80" i="18"/>
  <c r="X80" i="18"/>
  <c r="Y80" i="18" s="1"/>
  <c r="E80" i="18"/>
  <c r="D80" i="18"/>
  <c r="V79" i="18"/>
  <c r="W79" i="18" s="1"/>
  <c r="U79" i="18"/>
  <c r="T79" i="18"/>
  <c r="R79" i="18"/>
  <c r="S79" i="18" s="1"/>
  <c r="Q79" i="18"/>
  <c r="P79" i="18"/>
  <c r="N79" i="18"/>
  <c r="O79" i="18" s="1"/>
  <c r="E79" i="18"/>
  <c r="D79" i="18"/>
  <c r="X78" i="18"/>
  <c r="Y78" i="18" s="1"/>
  <c r="S78" i="18"/>
  <c r="R78" i="18"/>
  <c r="Q78" i="18"/>
  <c r="P78" i="18"/>
  <c r="O78" i="18"/>
  <c r="N78" i="18"/>
  <c r="E78" i="18"/>
  <c r="D78" i="18"/>
  <c r="Z77" i="18"/>
  <c r="AA77" i="18" s="1"/>
  <c r="Y77" i="18"/>
  <c r="X77" i="18"/>
  <c r="D77" i="18"/>
  <c r="E77" i="18" s="1"/>
  <c r="Z76" i="18"/>
  <c r="AA76" i="18" s="1"/>
  <c r="X76" i="18"/>
  <c r="Y76" i="18" s="1"/>
  <c r="R76" i="18"/>
  <c r="S76" i="18" s="1"/>
  <c r="D76" i="18"/>
  <c r="E76" i="18" s="1"/>
  <c r="Z75" i="18"/>
  <c r="AA75" i="18" s="1"/>
  <c r="X75" i="18"/>
  <c r="Y75" i="18" s="1"/>
  <c r="R75" i="18"/>
  <c r="S75" i="18" s="1"/>
  <c r="D75" i="18"/>
  <c r="E75" i="18" s="1"/>
  <c r="Z74" i="18"/>
  <c r="AA74" i="18" s="1"/>
  <c r="X74" i="18"/>
  <c r="Y74" i="18" s="1"/>
  <c r="V74" i="18"/>
  <c r="W74" i="18" s="1"/>
  <c r="T74" i="18"/>
  <c r="U74" i="18" s="1"/>
  <c r="R74" i="18"/>
  <c r="S74" i="18" s="1"/>
  <c r="D74" i="18"/>
  <c r="E74" i="18" s="1"/>
  <c r="Z73" i="18"/>
  <c r="AA73" i="18" s="1"/>
  <c r="X73" i="18"/>
  <c r="Y73" i="18" s="1"/>
  <c r="V73" i="18"/>
  <c r="W73" i="18" s="1"/>
  <c r="T73" i="18"/>
  <c r="U73" i="18" s="1"/>
  <c r="R73" i="18"/>
  <c r="S73" i="18" s="1"/>
  <c r="D73" i="18"/>
  <c r="E73" i="18" s="1"/>
  <c r="Z72" i="18"/>
  <c r="AA72" i="18" s="1"/>
  <c r="X72" i="18"/>
  <c r="Y72" i="18" s="1"/>
  <c r="D72" i="18"/>
  <c r="E72" i="18" s="1"/>
  <c r="Z71" i="18"/>
  <c r="AA71" i="18" s="1"/>
  <c r="X71" i="18"/>
  <c r="Y71" i="18" s="1"/>
  <c r="V71" i="18"/>
  <c r="W71" i="18" s="1"/>
  <c r="T71" i="18"/>
  <c r="U71" i="18" s="1"/>
  <c r="D71" i="18"/>
  <c r="E71" i="18" s="1"/>
  <c r="Z70" i="18"/>
  <c r="AA70" i="18" s="1"/>
  <c r="X70" i="18"/>
  <c r="Y70" i="18" s="1"/>
  <c r="V70" i="18"/>
  <c r="W70" i="18" s="1"/>
  <c r="D70" i="18"/>
  <c r="E70" i="18" s="1"/>
  <c r="Z69" i="18"/>
  <c r="AA69" i="18" s="1"/>
  <c r="X69" i="18"/>
  <c r="Y69" i="18" s="1"/>
  <c r="R69" i="18"/>
  <c r="S69" i="18" s="1"/>
  <c r="D69" i="18"/>
  <c r="E69" i="18" s="1"/>
  <c r="Z68" i="18"/>
  <c r="AA68" i="18" s="1"/>
  <c r="X68" i="18"/>
  <c r="Y68" i="18" s="1"/>
  <c r="D68" i="18"/>
  <c r="E68" i="18" s="1"/>
  <c r="Z67" i="18"/>
  <c r="AA67" i="18" s="1"/>
  <c r="X67" i="18"/>
  <c r="Y67" i="18" s="1"/>
  <c r="D67" i="18"/>
  <c r="E67" i="18" s="1"/>
  <c r="V66" i="18"/>
  <c r="W66" i="18" s="1"/>
  <c r="T66" i="18"/>
  <c r="U66" i="18" s="1"/>
  <c r="R66" i="18"/>
  <c r="S66" i="18" s="1"/>
  <c r="P66" i="18"/>
  <c r="Q66" i="18" s="1"/>
  <c r="N66" i="18"/>
  <c r="O66" i="18" s="1"/>
  <c r="D66" i="18"/>
  <c r="E66" i="18" s="1"/>
  <c r="X65" i="18"/>
  <c r="Y65" i="18" s="1"/>
  <c r="R65" i="18"/>
  <c r="S65" i="18" s="1"/>
  <c r="P65" i="18"/>
  <c r="Q65" i="18" s="1"/>
  <c r="N65" i="18"/>
  <c r="O65" i="18" s="1"/>
  <c r="D65" i="18"/>
  <c r="E65" i="18" s="1"/>
  <c r="Z64" i="18"/>
  <c r="AA64" i="18" s="1"/>
  <c r="X64" i="18"/>
  <c r="Y64" i="18" s="1"/>
  <c r="D64" i="18"/>
  <c r="E64" i="18" s="1"/>
  <c r="Z63" i="18"/>
  <c r="AA63" i="18" s="1"/>
  <c r="X63" i="18"/>
  <c r="Y63" i="18" s="1"/>
  <c r="R63" i="18"/>
  <c r="S63" i="18" s="1"/>
  <c r="D63" i="18"/>
  <c r="E63" i="18" s="1"/>
  <c r="AA62" i="18"/>
  <c r="Z62" i="18"/>
  <c r="X62" i="18"/>
  <c r="Y62" i="18" s="1"/>
  <c r="R62" i="18"/>
  <c r="S62" i="18" s="1"/>
  <c r="D62" i="18"/>
  <c r="E62" i="18" s="1"/>
  <c r="Z61" i="18"/>
  <c r="AA61" i="18" s="1"/>
  <c r="X61" i="18"/>
  <c r="Y61" i="18" s="1"/>
  <c r="V61" i="18"/>
  <c r="W61" i="18" s="1"/>
  <c r="T61" i="18"/>
  <c r="U61" i="18" s="1"/>
  <c r="R61" i="18"/>
  <c r="S61" i="18" s="1"/>
  <c r="D61" i="18"/>
  <c r="E61" i="18" s="1"/>
  <c r="Z60" i="18"/>
  <c r="AA60" i="18" s="1"/>
  <c r="X60" i="18"/>
  <c r="Y60" i="18" s="1"/>
  <c r="V60" i="18"/>
  <c r="W60" i="18" s="1"/>
  <c r="T60" i="18"/>
  <c r="U60" i="18" s="1"/>
  <c r="R60" i="18"/>
  <c r="S60" i="18" s="1"/>
  <c r="D60" i="18"/>
  <c r="E60" i="18" s="1"/>
  <c r="Z59" i="18"/>
  <c r="AA59" i="18" s="1"/>
  <c r="X59" i="18"/>
  <c r="Y59" i="18" s="1"/>
  <c r="D59" i="18"/>
  <c r="E59" i="18" s="1"/>
  <c r="AA58" i="18"/>
  <c r="Z58" i="18"/>
  <c r="X58" i="18"/>
  <c r="Y58" i="18" s="1"/>
  <c r="V58" i="18"/>
  <c r="W58" i="18" s="1"/>
  <c r="T58" i="18"/>
  <c r="U58" i="18" s="1"/>
  <c r="D58" i="18"/>
  <c r="E58" i="18" s="1"/>
  <c r="Z57" i="18"/>
  <c r="AA57" i="18" s="1"/>
  <c r="X57" i="18"/>
  <c r="Y57" i="18" s="1"/>
  <c r="V57" i="18"/>
  <c r="W57" i="18" s="1"/>
  <c r="D57" i="18"/>
  <c r="E57" i="18" s="1"/>
  <c r="Z56" i="18"/>
  <c r="AA56" i="18" s="1"/>
  <c r="X56" i="18"/>
  <c r="Y56" i="18" s="1"/>
  <c r="S56" i="18"/>
  <c r="R56" i="18"/>
  <c r="D56" i="18"/>
  <c r="E56" i="18" s="1"/>
  <c r="Z55" i="18"/>
  <c r="AA55" i="18" s="1"/>
  <c r="Y55" i="18"/>
  <c r="X55" i="18"/>
  <c r="D55" i="18"/>
  <c r="E55" i="18" s="1"/>
  <c r="AA54" i="18"/>
  <c r="Z54" i="18"/>
  <c r="X54" i="18"/>
  <c r="Y54" i="18" s="1"/>
  <c r="E54" i="18"/>
  <c r="D54" i="18"/>
  <c r="V53" i="18"/>
  <c r="W53" i="18" s="1"/>
  <c r="U53" i="18"/>
  <c r="T53" i="18"/>
  <c r="R53" i="18"/>
  <c r="S53" i="18" s="1"/>
  <c r="Q53" i="18"/>
  <c r="P53" i="18"/>
  <c r="N53" i="18"/>
  <c r="O53" i="18" s="1"/>
  <c r="E53" i="18"/>
  <c r="D53" i="18"/>
  <c r="X52" i="18"/>
  <c r="Y52" i="18" s="1"/>
  <c r="S52" i="18"/>
  <c r="R52" i="18"/>
  <c r="P52" i="18"/>
  <c r="Q52" i="18" s="1"/>
  <c r="O52" i="18"/>
  <c r="N52" i="18"/>
  <c r="D52" i="18"/>
  <c r="E52" i="18" s="1"/>
  <c r="AA51" i="18"/>
  <c r="Z51" i="18"/>
  <c r="X51" i="18"/>
  <c r="Y51" i="18" s="1"/>
  <c r="E51" i="18"/>
  <c r="D51" i="18"/>
  <c r="Z50" i="18"/>
  <c r="AA50" i="18" s="1"/>
  <c r="Y50" i="18"/>
  <c r="X50" i="18"/>
  <c r="R50" i="18"/>
  <c r="S50" i="18" s="1"/>
  <c r="E50" i="18"/>
  <c r="D50" i="18"/>
  <c r="Z49" i="18"/>
  <c r="AA49" i="18" s="1"/>
  <c r="Y49" i="18"/>
  <c r="X49" i="18"/>
  <c r="R49" i="18"/>
  <c r="S49" i="18" s="1"/>
  <c r="E49" i="18"/>
  <c r="D49" i="18"/>
  <c r="Z48" i="18"/>
  <c r="AA48" i="18" s="1"/>
  <c r="Y48" i="18"/>
  <c r="X48" i="18"/>
  <c r="V48" i="18"/>
  <c r="W48" i="18" s="1"/>
  <c r="U48" i="18"/>
  <c r="T48" i="18"/>
  <c r="R48" i="18"/>
  <c r="S48" i="18" s="1"/>
  <c r="E48" i="18"/>
  <c r="D48" i="18"/>
  <c r="Z47" i="18"/>
  <c r="AA47" i="18" s="1"/>
  <c r="Y47" i="18"/>
  <c r="X47" i="18"/>
  <c r="V47" i="18"/>
  <c r="W47" i="18" s="1"/>
  <c r="U47" i="18"/>
  <c r="T47" i="18"/>
  <c r="R47" i="18"/>
  <c r="S47" i="18" s="1"/>
  <c r="E47" i="18"/>
  <c r="D47" i="18"/>
  <c r="Z46" i="18"/>
  <c r="AA46" i="18" s="1"/>
  <c r="Y46" i="18"/>
  <c r="X46" i="18"/>
  <c r="D46" i="18"/>
  <c r="E46" i="18" s="1"/>
  <c r="AA45" i="18"/>
  <c r="Z45" i="18"/>
  <c r="X45" i="18"/>
  <c r="Y45" i="18" s="1"/>
  <c r="W45" i="18"/>
  <c r="V45" i="18"/>
  <c r="T45" i="18"/>
  <c r="U45" i="18" s="1"/>
  <c r="E45" i="18"/>
  <c r="D45" i="18"/>
  <c r="Z44" i="18"/>
  <c r="AA44" i="18" s="1"/>
  <c r="Y44" i="18"/>
  <c r="X44" i="18"/>
  <c r="V44" i="18"/>
  <c r="W44" i="18" s="1"/>
  <c r="E44" i="18"/>
  <c r="D44" i="18"/>
  <c r="Z43" i="18"/>
  <c r="AA43" i="18" s="1"/>
  <c r="Y43" i="18"/>
  <c r="X43" i="18"/>
  <c r="R43" i="18"/>
  <c r="S43" i="18" s="1"/>
  <c r="E43" i="18"/>
  <c r="D43" i="18"/>
  <c r="Z42" i="18"/>
  <c r="AA42" i="18" s="1"/>
  <c r="Y42" i="18"/>
  <c r="X42" i="18"/>
  <c r="D42" i="18"/>
  <c r="E42" i="18" s="1"/>
  <c r="AA41" i="18"/>
  <c r="Z41" i="18"/>
  <c r="X41" i="18"/>
  <c r="Y41" i="18" s="1"/>
  <c r="E41" i="18"/>
  <c r="D41" i="18"/>
  <c r="V40" i="18"/>
  <c r="W40" i="18" s="1"/>
  <c r="U40" i="18"/>
  <c r="T40" i="18"/>
  <c r="R40" i="18"/>
  <c r="S40" i="18" s="1"/>
  <c r="Q40" i="18"/>
  <c r="P40" i="18"/>
  <c r="N40" i="18"/>
  <c r="O40" i="18" s="1"/>
  <c r="E40" i="18"/>
  <c r="D40" i="18"/>
  <c r="X39" i="18"/>
  <c r="Y39" i="18" s="1"/>
  <c r="S39" i="18"/>
  <c r="R39" i="18"/>
  <c r="P39" i="18"/>
  <c r="Q39" i="18" s="1"/>
  <c r="O39" i="18"/>
  <c r="N39" i="18"/>
  <c r="D39" i="18"/>
  <c r="E39" i="18" s="1"/>
  <c r="AA38" i="18"/>
  <c r="Z38" i="18"/>
  <c r="X38" i="18"/>
  <c r="Y38" i="18" s="1"/>
  <c r="E38" i="18"/>
  <c r="D38" i="18"/>
  <c r="Z37" i="18"/>
  <c r="AA37" i="18" s="1"/>
  <c r="Y37" i="18"/>
  <c r="X37" i="18"/>
  <c r="R37" i="18"/>
  <c r="S37" i="18" s="1"/>
  <c r="E37" i="18"/>
  <c r="D37" i="18"/>
  <c r="Z36" i="18"/>
  <c r="AA36" i="18" s="1"/>
  <c r="Y36" i="18"/>
  <c r="X36" i="18"/>
  <c r="R36" i="18"/>
  <c r="S36" i="18" s="1"/>
  <c r="D36" i="18"/>
  <c r="E36" i="18" s="1"/>
  <c r="Z35" i="18"/>
  <c r="AA35" i="18" s="1"/>
  <c r="X35" i="18"/>
  <c r="Y35" i="18" s="1"/>
  <c r="W35" i="18"/>
  <c r="V35" i="18"/>
  <c r="T35" i="18"/>
  <c r="U35" i="18" s="1"/>
  <c r="S35" i="18"/>
  <c r="R35" i="18"/>
  <c r="D35" i="18"/>
  <c r="E35" i="18" s="1"/>
  <c r="Z34" i="18"/>
  <c r="AA34" i="18" s="1"/>
  <c r="X34" i="18"/>
  <c r="Y34" i="18" s="1"/>
  <c r="V34" i="18"/>
  <c r="W34" i="18" s="1"/>
  <c r="T34" i="18"/>
  <c r="U34" i="18" s="1"/>
  <c r="S34" i="18"/>
  <c r="R34" i="18"/>
  <c r="L34" i="18"/>
  <c r="D34" i="18"/>
  <c r="E34" i="18" s="1"/>
  <c r="AA33" i="18"/>
  <c r="Z33" i="18"/>
  <c r="X33" i="18"/>
  <c r="Y33" i="18" s="1"/>
  <c r="M33" i="18"/>
  <c r="L33" i="18"/>
  <c r="R33" i="18" s="1"/>
  <c r="S33" i="18" s="1"/>
  <c r="F33" i="18"/>
  <c r="G33" i="18" s="1"/>
  <c r="E33" i="18"/>
  <c r="D33" i="18"/>
  <c r="Z32" i="18"/>
  <c r="AA32" i="18" s="1"/>
  <c r="Y32" i="18"/>
  <c r="X32" i="18"/>
  <c r="V32" i="18"/>
  <c r="W32" i="18" s="1"/>
  <c r="U32" i="18"/>
  <c r="T32" i="18"/>
  <c r="L32" i="18"/>
  <c r="D32" i="18"/>
  <c r="E32" i="18" s="1"/>
  <c r="AA31" i="18"/>
  <c r="Z31" i="18"/>
  <c r="X31" i="18"/>
  <c r="Y31" i="18" s="1"/>
  <c r="W31" i="18"/>
  <c r="V31" i="18"/>
  <c r="N31" i="18"/>
  <c r="O31" i="18" s="1"/>
  <c r="M31" i="18"/>
  <c r="L31" i="18"/>
  <c r="L44" i="18" s="1"/>
  <c r="M44" i="18" s="1"/>
  <c r="H31" i="18"/>
  <c r="I31" i="18" s="1"/>
  <c r="G31" i="18"/>
  <c r="F31" i="18"/>
  <c r="D31" i="18"/>
  <c r="E31" i="18" s="1"/>
  <c r="AA30" i="18"/>
  <c r="Z30" i="18"/>
  <c r="X30" i="18"/>
  <c r="Y30" i="18" s="1"/>
  <c r="U30" i="18"/>
  <c r="R30" i="18"/>
  <c r="S30" i="18" s="1"/>
  <c r="L30" i="18"/>
  <c r="T30" i="18" s="1"/>
  <c r="F30" i="18"/>
  <c r="G30" i="18" s="1"/>
  <c r="E30" i="18"/>
  <c r="D30" i="18"/>
  <c r="Z29" i="18"/>
  <c r="AA29" i="18" s="1"/>
  <c r="Y29" i="18"/>
  <c r="X29" i="18"/>
  <c r="R29" i="18"/>
  <c r="S29" i="18" s="1"/>
  <c r="M29" i="18"/>
  <c r="L29" i="18"/>
  <c r="H29" i="18"/>
  <c r="I29" i="18" s="1"/>
  <c r="F29" i="18"/>
  <c r="G29" i="18" s="1"/>
  <c r="D29" i="18"/>
  <c r="E29" i="18" s="1"/>
  <c r="AA28" i="18"/>
  <c r="Z28" i="18"/>
  <c r="X28" i="18"/>
  <c r="Y28" i="18" s="1"/>
  <c r="M28" i="18"/>
  <c r="L28" i="18"/>
  <c r="F28" i="18" s="1"/>
  <c r="G28" i="18" s="1"/>
  <c r="D28" i="18"/>
  <c r="E28" i="18" s="1"/>
  <c r="V27" i="18"/>
  <c r="W27" i="18" s="1"/>
  <c r="T27" i="18"/>
  <c r="U27" i="18" s="1"/>
  <c r="S27" i="18"/>
  <c r="R27" i="18"/>
  <c r="P27" i="18"/>
  <c r="Q27" i="18" s="1"/>
  <c r="O27" i="18"/>
  <c r="N27" i="18"/>
  <c r="L27" i="18"/>
  <c r="F27" i="18"/>
  <c r="G27" i="18" s="1"/>
  <c r="D27" i="18"/>
  <c r="E27" i="18" s="1"/>
  <c r="X26" i="18"/>
  <c r="Y26" i="18" s="1"/>
  <c r="R26" i="18"/>
  <c r="S26" i="18" s="1"/>
  <c r="Q26" i="18"/>
  <c r="P26" i="18"/>
  <c r="N26" i="18"/>
  <c r="O26" i="18" s="1"/>
  <c r="L26" i="18"/>
  <c r="D26" i="18"/>
  <c r="E26" i="18" s="1"/>
  <c r="AA25" i="18"/>
  <c r="Z25" i="18"/>
  <c r="X25" i="18"/>
  <c r="Y25" i="18" s="1"/>
  <c r="L25" i="18"/>
  <c r="M25" i="18" s="1"/>
  <c r="D25" i="18"/>
  <c r="E25" i="18" s="1"/>
  <c r="Z24" i="18"/>
  <c r="AA24" i="18" s="1"/>
  <c r="X24" i="18"/>
  <c r="Y24" i="18" s="1"/>
  <c r="S24" i="18"/>
  <c r="R24" i="18"/>
  <c r="L24" i="18"/>
  <c r="F24" i="18"/>
  <c r="G24" i="18" s="1"/>
  <c r="D24" i="18"/>
  <c r="E24" i="18" s="1"/>
  <c r="Z23" i="18"/>
  <c r="AA23" i="18" s="1"/>
  <c r="X23" i="18"/>
  <c r="Y23" i="18" s="1"/>
  <c r="R23" i="18"/>
  <c r="S23" i="18" s="1"/>
  <c r="L23" i="18"/>
  <c r="E23" i="18"/>
  <c r="D23" i="18"/>
  <c r="Z22" i="18"/>
  <c r="AA22" i="18" s="1"/>
  <c r="X22" i="18"/>
  <c r="Y22" i="18" s="1"/>
  <c r="V22" i="18"/>
  <c r="W22" i="18" s="1"/>
  <c r="T22" i="18"/>
  <c r="U22" i="18" s="1"/>
  <c r="R22" i="18"/>
  <c r="S22" i="18" s="1"/>
  <c r="O22" i="18"/>
  <c r="N22" i="18"/>
  <c r="L22" i="18"/>
  <c r="L35" i="18" s="1"/>
  <c r="I22" i="18"/>
  <c r="H22" i="18"/>
  <c r="F22" i="18"/>
  <c r="G22" i="18" s="1"/>
  <c r="D22" i="18"/>
  <c r="E22" i="18" s="1"/>
  <c r="AA21" i="18"/>
  <c r="Y21" i="18"/>
  <c r="W21" i="18"/>
  <c r="U21" i="18"/>
  <c r="S21" i="18"/>
  <c r="Q21" i="18"/>
  <c r="O21" i="18"/>
  <c r="M21" i="18"/>
  <c r="I21" i="18"/>
  <c r="G21" i="18"/>
  <c r="D21" i="18"/>
  <c r="E21" i="18" s="1"/>
  <c r="Z20" i="18"/>
  <c r="AA20" i="18" s="1"/>
  <c r="X20" i="18"/>
  <c r="Y20" i="18" s="1"/>
  <c r="V20" i="18"/>
  <c r="W20" i="18" s="1"/>
  <c r="U20" i="18"/>
  <c r="T20" i="18"/>
  <c r="R20" i="18"/>
  <c r="S20" i="18" s="1"/>
  <c r="Q20" i="18"/>
  <c r="P20" i="18"/>
  <c r="N20" i="18"/>
  <c r="O20" i="18" s="1"/>
  <c r="M20" i="18"/>
  <c r="I20" i="18"/>
  <c r="H20" i="18"/>
  <c r="F20" i="18"/>
  <c r="G20" i="18" s="1"/>
  <c r="D20" i="18"/>
  <c r="E20" i="18" s="1"/>
  <c r="Z19" i="18"/>
  <c r="AA19" i="18" s="1"/>
  <c r="X19" i="18"/>
  <c r="Y19" i="18" s="1"/>
  <c r="V19" i="18"/>
  <c r="W19" i="18" s="1"/>
  <c r="T19" i="18"/>
  <c r="U19" i="18" s="1"/>
  <c r="R19" i="18"/>
  <c r="S19" i="18" s="1"/>
  <c r="Q19" i="18"/>
  <c r="P19" i="18"/>
  <c r="N19" i="18"/>
  <c r="O19" i="18" s="1"/>
  <c r="M19" i="18"/>
  <c r="I19" i="18"/>
  <c r="H19" i="18"/>
  <c r="G19" i="18"/>
  <c r="F19" i="18"/>
  <c r="E19" i="18"/>
  <c r="D19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H18" i="18"/>
  <c r="I18" i="18" s="1"/>
  <c r="G18" i="18"/>
  <c r="F18" i="18"/>
  <c r="D18" i="18"/>
  <c r="E18" i="18" s="1"/>
  <c r="Z17" i="18"/>
  <c r="AA17" i="18" s="1"/>
  <c r="X17" i="18"/>
  <c r="Y17" i="18" s="1"/>
  <c r="W17" i="18"/>
  <c r="V17" i="18"/>
  <c r="P17" i="18"/>
  <c r="Q17" i="18" s="1"/>
  <c r="O17" i="18"/>
  <c r="N17" i="18"/>
  <c r="M17" i="18"/>
  <c r="H17" i="18"/>
  <c r="I17" i="18" s="1"/>
  <c r="G17" i="18"/>
  <c r="F17" i="18"/>
  <c r="D17" i="18"/>
  <c r="E17" i="18" s="1"/>
  <c r="AA16" i="18"/>
  <c r="Z16" i="18"/>
  <c r="X16" i="18"/>
  <c r="Y16" i="18" s="1"/>
  <c r="W16" i="18"/>
  <c r="V16" i="18"/>
  <c r="T16" i="18"/>
  <c r="U16" i="18" s="1"/>
  <c r="S16" i="18"/>
  <c r="R16" i="18"/>
  <c r="P16" i="18"/>
  <c r="Q16" i="18" s="1"/>
  <c r="O16" i="18"/>
  <c r="N16" i="18"/>
  <c r="M16" i="18"/>
  <c r="I16" i="18"/>
  <c r="H16" i="18"/>
  <c r="F16" i="18"/>
  <c r="G16" i="18" s="1"/>
  <c r="D16" i="18"/>
  <c r="E16" i="18" s="1"/>
  <c r="Z15" i="18"/>
  <c r="AA15" i="18" s="1"/>
  <c r="X15" i="18"/>
  <c r="Y15" i="18" s="1"/>
  <c r="V15" i="18"/>
  <c r="W15" i="18" s="1"/>
  <c r="U15" i="18"/>
  <c r="T15" i="18"/>
  <c r="R15" i="18"/>
  <c r="S15" i="18" s="1"/>
  <c r="P15" i="18"/>
  <c r="Q15" i="18" s="1"/>
  <c r="N15" i="18"/>
  <c r="O15" i="18" s="1"/>
  <c r="M15" i="18"/>
  <c r="H15" i="18"/>
  <c r="I15" i="18" s="1"/>
  <c r="F15" i="18"/>
  <c r="G15" i="18" s="1"/>
  <c r="D15" i="18"/>
  <c r="E15" i="18" s="1"/>
  <c r="AA14" i="18"/>
  <c r="Z14" i="18"/>
  <c r="X14" i="18"/>
  <c r="Y14" i="18" s="1"/>
  <c r="W14" i="18"/>
  <c r="V14" i="18"/>
  <c r="T14" i="18"/>
  <c r="U14" i="18" s="1"/>
  <c r="S14" i="18"/>
  <c r="R14" i="18"/>
  <c r="P14" i="18"/>
  <c r="Q14" i="18" s="1"/>
  <c r="O14" i="18"/>
  <c r="N14" i="18"/>
  <c r="M14" i="18"/>
  <c r="H14" i="18"/>
  <c r="I14" i="18" s="1"/>
  <c r="G14" i="18"/>
  <c r="F14" i="18"/>
  <c r="D14" i="18"/>
  <c r="E14" i="18" s="1"/>
  <c r="Z13" i="18"/>
  <c r="AA13" i="18" s="1"/>
  <c r="X13" i="18"/>
  <c r="Y13" i="18" s="1"/>
  <c r="V13" i="18"/>
  <c r="W13" i="18" s="1"/>
  <c r="T13" i="18"/>
  <c r="U13" i="18" s="1"/>
  <c r="S13" i="18"/>
  <c r="R13" i="18"/>
  <c r="P13" i="18"/>
  <c r="Q13" i="18" s="1"/>
  <c r="O13" i="18"/>
  <c r="N13" i="18"/>
  <c r="M13" i="18"/>
  <c r="H13" i="18"/>
  <c r="I13" i="18" s="1"/>
  <c r="G13" i="18"/>
  <c r="F13" i="18"/>
  <c r="D13" i="18"/>
  <c r="E13" i="18" s="1"/>
  <c r="AA12" i="18"/>
  <c r="Z12" i="18"/>
  <c r="X12" i="18"/>
  <c r="Y12" i="18" s="1"/>
  <c r="W12" i="18"/>
  <c r="V12" i="18"/>
  <c r="T12" i="18"/>
  <c r="U12" i="18" s="1"/>
  <c r="S12" i="18"/>
  <c r="R12" i="18"/>
  <c r="P12" i="18"/>
  <c r="Q12" i="18" s="1"/>
  <c r="O12" i="18"/>
  <c r="N12" i="18"/>
  <c r="M12" i="18"/>
  <c r="I12" i="18"/>
  <c r="H12" i="18"/>
  <c r="F12" i="18"/>
  <c r="G12" i="18" s="1"/>
  <c r="D12" i="18"/>
  <c r="E12" i="18" s="1"/>
  <c r="Z11" i="18"/>
  <c r="AA11" i="18" s="1"/>
  <c r="X11" i="18"/>
  <c r="Y11" i="18" s="1"/>
  <c r="R11" i="18"/>
  <c r="S11" i="18" s="1"/>
  <c r="Q11" i="18"/>
  <c r="P11" i="18"/>
  <c r="N11" i="18"/>
  <c r="O11" i="18" s="1"/>
  <c r="M11" i="18"/>
  <c r="I11" i="18"/>
  <c r="H11" i="18"/>
  <c r="F11" i="18"/>
  <c r="G11" i="18" s="1"/>
  <c r="E11" i="18"/>
  <c r="D11" i="18"/>
  <c r="Z10" i="18"/>
  <c r="AA10" i="18" s="1"/>
  <c r="Y10" i="18"/>
  <c r="X10" i="18"/>
  <c r="V10" i="18"/>
  <c r="W10" i="18" s="1"/>
  <c r="U10" i="18"/>
  <c r="T10" i="18"/>
  <c r="R10" i="18"/>
  <c r="S10" i="18" s="1"/>
  <c r="Q10" i="18"/>
  <c r="P10" i="18"/>
  <c r="N10" i="18"/>
  <c r="O10" i="18" s="1"/>
  <c r="M10" i="18"/>
  <c r="H10" i="18"/>
  <c r="I10" i="18" s="1"/>
  <c r="F10" i="18"/>
  <c r="G10" i="18" s="1"/>
  <c r="D10" i="18"/>
  <c r="E10" i="18" s="1"/>
  <c r="Z9" i="18"/>
  <c r="AA9" i="18" s="1"/>
  <c r="X9" i="18"/>
  <c r="Y9" i="18" s="1"/>
  <c r="W9" i="18"/>
  <c r="V9" i="18"/>
  <c r="T9" i="18"/>
  <c r="U9" i="18" s="1"/>
  <c r="S9" i="18"/>
  <c r="R9" i="18"/>
  <c r="P9" i="18"/>
  <c r="Q9" i="18" s="1"/>
  <c r="N9" i="18"/>
  <c r="O9" i="18" s="1"/>
  <c r="M9" i="18"/>
  <c r="H9" i="18"/>
  <c r="I9" i="18" s="1"/>
  <c r="G9" i="18"/>
  <c r="F9" i="18"/>
  <c r="D9" i="18"/>
  <c r="E9" i="18" s="1"/>
  <c r="AA8" i="18"/>
  <c r="Z8" i="18"/>
  <c r="X8" i="18"/>
  <c r="Y8" i="18" s="1"/>
  <c r="W8" i="18"/>
  <c r="V8" i="18"/>
  <c r="T8" i="18"/>
  <c r="U8" i="18" s="1"/>
  <c r="S8" i="18"/>
  <c r="R8" i="18"/>
  <c r="P8" i="18"/>
  <c r="Q8" i="18" s="1"/>
  <c r="O8" i="18"/>
  <c r="N8" i="18"/>
  <c r="M8" i="18"/>
  <c r="H8" i="18"/>
  <c r="I8" i="18" s="1"/>
  <c r="F8" i="18"/>
  <c r="G8" i="18" s="1"/>
  <c r="D8" i="18"/>
  <c r="E8" i="18" s="1"/>
  <c r="L39" i="18" l="1"/>
  <c r="V26" i="18"/>
  <c r="W26" i="18" s="1"/>
  <c r="Z26" i="18"/>
  <c r="AA26" i="18" s="1"/>
  <c r="M26" i="18"/>
  <c r="F26" i="18"/>
  <c r="G26" i="18" s="1"/>
  <c r="L37" i="18"/>
  <c r="H24" i="18"/>
  <c r="I24" i="18" s="1"/>
  <c r="N24" i="18"/>
  <c r="O24" i="18" s="1"/>
  <c r="V22" i="30"/>
  <c r="W22" i="30" s="1"/>
  <c r="F22" i="30"/>
  <c r="G22" i="30" s="1"/>
  <c r="D22" i="30"/>
  <c r="E22" i="30" s="1"/>
  <c r="M22" i="30"/>
  <c r="L36" i="18"/>
  <c r="M36" i="18" s="1"/>
  <c r="F23" i="18"/>
  <c r="G23" i="18" s="1"/>
  <c r="V24" i="18"/>
  <c r="W24" i="18" s="1"/>
  <c r="M23" i="18"/>
  <c r="M24" i="18"/>
  <c r="P34" i="18"/>
  <c r="Q34" i="18" s="1"/>
  <c r="F34" i="18"/>
  <c r="G34" i="18" s="1"/>
  <c r="M34" i="18"/>
  <c r="P23" i="30"/>
  <c r="Q23" i="30" s="1"/>
  <c r="N23" i="30"/>
  <c r="O23" i="30" s="1"/>
  <c r="F23" i="30"/>
  <c r="G23" i="30" s="1"/>
  <c r="D23" i="30"/>
  <c r="E23" i="30" s="1"/>
  <c r="M23" i="30"/>
  <c r="L38" i="18"/>
  <c r="M38" i="18" s="1"/>
  <c r="F25" i="18"/>
  <c r="G25" i="18" s="1"/>
  <c r="P32" i="18"/>
  <c r="Q32" i="18" s="1"/>
  <c r="F32" i="18"/>
  <c r="G32" i="18" s="1"/>
  <c r="M32" i="18"/>
  <c r="H26" i="18"/>
  <c r="I26" i="18" s="1"/>
  <c r="R28" i="18"/>
  <c r="S28" i="18" s="1"/>
  <c r="H28" i="18"/>
  <c r="I28" i="18" s="1"/>
  <c r="N28" i="18"/>
  <c r="O28" i="18" s="1"/>
  <c r="F24" i="30"/>
  <c r="G24" i="30" s="1"/>
  <c r="D24" i="30"/>
  <c r="E24" i="30" s="1"/>
  <c r="M22" i="18"/>
  <c r="L40" i="18"/>
  <c r="M40" i="18" s="1"/>
  <c r="M27" i="18"/>
  <c r="L42" i="18"/>
  <c r="M42" i="18" s="1"/>
  <c r="N29" i="18"/>
  <c r="O29" i="18" s="1"/>
  <c r="V29" i="18"/>
  <c r="W29" i="18" s="1"/>
  <c r="M30" i="18"/>
  <c r="L14" i="29"/>
  <c r="K14" i="29"/>
  <c r="J14" i="29"/>
  <c r="I14" i="29"/>
  <c r="L46" i="18"/>
  <c r="F46" i="18" s="1"/>
  <c r="G46" i="18" s="1"/>
  <c r="V33" i="18"/>
  <c r="W33" i="18" s="1"/>
  <c r="N33" i="18"/>
  <c r="O33" i="18" s="1"/>
  <c r="H33" i="18"/>
  <c r="I33" i="18" s="1"/>
  <c r="L44" i="30"/>
  <c r="M44" i="30" s="1"/>
  <c r="V31" i="30"/>
  <c r="W31" i="30" s="1"/>
  <c r="D31" i="30"/>
  <c r="E31" i="30" s="1"/>
  <c r="T31" i="30"/>
  <c r="U31" i="30" s="1"/>
  <c r="M31" i="30"/>
  <c r="G16" i="29"/>
  <c r="G17" i="29" s="1"/>
  <c r="G18" i="29" s="1"/>
  <c r="H18" i="29" s="1"/>
  <c r="H15" i="29"/>
  <c r="L15" i="29" s="1"/>
  <c r="D43" i="30"/>
  <c r="E43" i="30" s="1"/>
  <c r="D47" i="30"/>
  <c r="E47" i="30" s="1"/>
  <c r="D48" i="30"/>
  <c r="E48" i="30" s="1"/>
  <c r="F49" i="30"/>
  <c r="G49" i="30" s="1"/>
  <c r="F50" i="30"/>
  <c r="G50" i="30" s="1"/>
  <c r="D52" i="30"/>
  <c r="E52" i="30" s="1"/>
  <c r="Z53" i="30"/>
  <c r="AA53" i="30" s="1"/>
  <c r="D58" i="30"/>
  <c r="E58" i="30" s="1"/>
  <c r="L66" i="30"/>
  <c r="L79" i="30" s="1"/>
  <c r="D79" i="30" s="1"/>
  <c r="E79" i="30" s="1"/>
  <c r="J37" i="29"/>
  <c r="F47" i="30"/>
  <c r="G47" i="30" s="1"/>
  <c r="F48" i="30"/>
  <c r="G48" i="30" s="1"/>
  <c r="P52" i="30"/>
  <c r="Q52" i="30" s="1"/>
  <c r="R55" i="30"/>
  <c r="S55" i="30" s="1"/>
  <c r="F58" i="30"/>
  <c r="G58" i="30" s="1"/>
  <c r="T67" i="30"/>
  <c r="U67" i="30" s="1"/>
  <c r="H38" i="29"/>
  <c r="L48" i="18"/>
  <c r="N35" i="18"/>
  <c r="O35" i="18" s="1"/>
  <c r="H35" i="18"/>
  <c r="I35" i="18" s="1"/>
  <c r="P35" i="18"/>
  <c r="Q35" i="18" s="1"/>
  <c r="F35" i="18"/>
  <c r="G35" i="18" s="1"/>
  <c r="P22" i="18"/>
  <c r="Q22" i="18" s="1"/>
  <c r="H23" i="18"/>
  <c r="I23" i="18" s="1"/>
  <c r="N23" i="18"/>
  <c r="O23" i="18" s="1"/>
  <c r="V23" i="18"/>
  <c r="W23" i="18" s="1"/>
  <c r="L50" i="18"/>
  <c r="V37" i="18"/>
  <c r="W37" i="18" s="1"/>
  <c r="N37" i="18"/>
  <c r="O37" i="18" s="1"/>
  <c r="H37" i="18"/>
  <c r="I37" i="18" s="1"/>
  <c r="T37" i="18"/>
  <c r="U37" i="18" s="1"/>
  <c r="P37" i="18"/>
  <c r="Q37" i="18" s="1"/>
  <c r="F37" i="18"/>
  <c r="G37" i="18" s="1"/>
  <c r="P24" i="18"/>
  <c r="Q24" i="18" s="1"/>
  <c r="T24" i="18"/>
  <c r="U24" i="18" s="1"/>
  <c r="H25" i="18"/>
  <c r="I25" i="18" s="1"/>
  <c r="N25" i="18"/>
  <c r="O25" i="18" s="1"/>
  <c r="R25" i="18"/>
  <c r="S25" i="18" s="1"/>
  <c r="L52" i="18"/>
  <c r="Z39" i="18"/>
  <c r="AA39" i="18" s="1"/>
  <c r="V39" i="18"/>
  <c r="W39" i="18" s="1"/>
  <c r="H39" i="18"/>
  <c r="I39" i="18" s="1"/>
  <c r="T39" i="18"/>
  <c r="U39" i="18" s="1"/>
  <c r="F39" i="18"/>
  <c r="G39" i="18" s="1"/>
  <c r="T26" i="18"/>
  <c r="U26" i="18" s="1"/>
  <c r="H27" i="18"/>
  <c r="I27" i="18" s="1"/>
  <c r="Z27" i="18"/>
  <c r="AA27" i="18" s="1"/>
  <c r="L41" i="18"/>
  <c r="V28" i="18"/>
  <c r="W28" i="18" s="1"/>
  <c r="P28" i="18"/>
  <c r="Q28" i="18" s="1"/>
  <c r="T28" i="18"/>
  <c r="U28" i="18" s="1"/>
  <c r="F42" i="18"/>
  <c r="G42" i="18" s="1"/>
  <c r="N42" i="18"/>
  <c r="O42" i="18" s="1"/>
  <c r="P46" i="18"/>
  <c r="Q46" i="18" s="1"/>
  <c r="N46" i="18"/>
  <c r="O46" i="18" s="1"/>
  <c r="M39" i="18"/>
  <c r="T36" i="18"/>
  <c r="U36" i="18" s="1"/>
  <c r="P36" i="18"/>
  <c r="Q36" i="18" s="1"/>
  <c r="F36" i="18"/>
  <c r="G36" i="18" s="1"/>
  <c r="L49" i="18"/>
  <c r="V36" i="18"/>
  <c r="W36" i="18" s="1"/>
  <c r="N36" i="18"/>
  <c r="O36" i="18" s="1"/>
  <c r="H36" i="18"/>
  <c r="I36" i="18" s="1"/>
  <c r="P23" i="18"/>
  <c r="Q23" i="18" s="1"/>
  <c r="T23" i="18"/>
  <c r="U23" i="18" s="1"/>
  <c r="P38" i="18"/>
  <c r="Q38" i="18" s="1"/>
  <c r="F38" i="18"/>
  <c r="G38" i="18" s="1"/>
  <c r="L51" i="18"/>
  <c r="R38" i="18"/>
  <c r="S38" i="18" s="1"/>
  <c r="N38" i="18"/>
  <c r="O38" i="18" s="1"/>
  <c r="H38" i="18"/>
  <c r="I38" i="18" s="1"/>
  <c r="P25" i="18"/>
  <c r="Q25" i="18" s="1"/>
  <c r="X40" i="18"/>
  <c r="Y40" i="18" s="1"/>
  <c r="F40" i="18"/>
  <c r="G40" i="18" s="1"/>
  <c r="L53" i="18"/>
  <c r="Z40" i="18"/>
  <c r="AA40" i="18" s="1"/>
  <c r="H40" i="18"/>
  <c r="I40" i="18" s="1"/>
  <c r="X27" i="18"/>
  <c r="Y27" i="18" s="1"/>
  <c r="P44" i="18"/>
  <c r="Q44" i="18" s="1"/>
  <c r="F44" i="18"/>
  <c r="G44" i="18" s="1"/>
  <c r="L57" i="18"/>
  <c r="N44" i="18"/>
  <c r="O44" i="18" s="1"/>
  <c r="H44" i="18"/>
  <c r="I44" i="18" s="1"/>
  <c r="M35" i="18"/>
  <c r="M37" i="18"/>
  <c r="M46" i="18"/>
  <c r="P29" i="18"/>
  <c r="Q29" i="18" s="1"/>
  <c r="T29" i="18"/>
  <c r="U29" i="18" s="1"/>
  <c r="H30" i="18"/>
  <c r="I30" i="18" s="1"/>
  <c r="N30" i="18"/>
  <c r="O30" i="18" s="1"/>
  <c r="V30" i="18"/>
  <c r="W30" i="18" s="1"/>
  <c r="P31" i="18"/>
  <c r="Q31" i="18" s="1"/>
  <c r="H32" i="18"/>
  <c r="I32" i="18" s="1"/>
  <c r="N32" i="18"/>
  <c r="O32" i="18" s="1"/>
  <c r="R32" i="18"/>
  <c r="S32" i="18" s="1"/>
  <c r="P33" i="18"/>
  <c r="Q33" i="18" s="1"/>
  <c r="T33" i="18"/>
  <c r="U33" i="18" s="1"/>
  <c r="H34" i="18"/>
  <c r="I34" i="18" s="1"/>
  <c r="N34" i="18"/>
  <c r="O34" i="18" s="1"/>
  <c r="L43" i="18"/>
  <c r="L45" i="18"/>
  <c r="L47" i="18"/>
  <c r="P30" i="18"/>
  <c r="Q30" i="18" s="1"/>
  <c r="J51" i="29"/>
  <c r="I51" i="29"/>
  <c r="L38" i="30"/>
  <c r="X79" i="30"/>
  <c r="Y79" i="30" s="1"/>
  <c r="F79" i="30"/>
  <c r="G79" i="30" s="1"/>
  <c r="Z79" i="30"/>
  <c r="AA79" i="30" s="1"/>
  <c r="M79" i="30"/>
  <c r="J47" i="29"/>
  <c r="I47" i="29"/>
  <c r="H48" i="29"/>
  <c r="T44" i="30"/>
  <c r="U44" i="30" s="1"/>
  <c r="F44" i="30"/>
  <c r="G44" i="30" s="1"/>
  <c r="P65" i="30"/>
  <c r="Q65" i="30" s="1"/>
  <c r="F65" i="30"/>
  <c r="G65" i="30" s="1"/>
  <c r="M65" i="30"/>
  <c r="L78" i="30"/>
  <c r="D65" i="30"/>
  <c r="E65" i="30" s="1"/>
  <c r="K38" i="29"/>
  <c r="J38" i="29"/>
  <c r="H39" i="29"/>
  <c r="I38" i="29"/>
  <c r="T24" i="30"/>
  <c r="U24" i="30" s="1"/>
  <c r="M24" i="30"/>
  <c r="F31" i="30"/>
  <c r="G31" i="30" s="1"/>
  <c r="F43" i="30"/>
  <c r="G43" i="30" s="1"/>
  <c r="M47" i="30"/>
  <c r="M48" i="30"/>
  <c r="M49" i="30"/>
  <c r="M50" i="30"/>
  <c r="F52" i="30"/>
  <c r="G52" i="30" s="1"/>
  <c r="L81" i="30"/>
  <c r="P68" i="30"/>
  <c r="Q68" i="30" s="1"/>
  <c r="D68" i="30"/>
  <c r="E68" i="30" s="1"/>
  <c r="R68" i="30"/>
  <c r="S68" i="30" s="1"/>
  <c r="N68" i="30"/>
  <c r="O68" i="30" s="1"/>
  <c r="F68" i="30"/>
  <c r="G68" i="30" s="1"/>
  <c r="P55" i="30"/>
  <c r="Q55" i="30" s="1"/>
  <c r="L56" i="30"/>
  <c r="V58" i="30"/>
  <c r="W58" i="30" s="1"/>
  <c r="D80" i="30"/>
  <c r="E80" i="30" s="1"/>
  <c r="F80" i="30"/>
  <c r="G80" i="30" s="1"/>
  <c r="M68" i="30"/>
  <c r="H19" i="29"/>
  <c r="H20" i="29" s="1"/>
  <c r="I18" i="29"/>
  <c r="L18" i="29"/>
  <c r="K18" i="29"/>
  <c r="J18" i="29"/>
  <c r="M71" i="30"/>
  <c r="L84" i="30"/>
  <c r="D71" i="30"/>
  <c r="E71" i="30" s="1"/>
  <c r="D66" i="30"/>
  <c r="E66" i="30" s="1"/>
  <c r="V71" i="30"/>
  <c r="W71" i="30" s="1"/>
  <c r="M80" i="30"/>
  <c r="T80" i="30"/>
  <c r="U80" i="30" s="1"/>
  <c r="K15" i="29"/>
  <c r="J15" i="29"/>
  <c r="I15" i="29"/>
  <c r="H17" i="29"/>
  <c r="N60" i="30"/>
  <c r="O60" i="30" s="1"/>
  <c r="F60" i="30"/>
  <c r="G60" i="30" s="1"/>
  <c r="L73" i="30"/>
  <c r="D60" i="30"/>
  <c r="E60" i="30" s="1"/>
  <c r="F61" i="30"/>
  <c r="G61" i="30" s="1"/>
  <c r="M61" i="30"/>
  <c r="L74" i="30"/>
  <c r="R61" i="30"/>
  <c r="S61" i="30" s="1"/>
  <c r="D61" i="30"/>
  <c r="E61" i="30" s="1"/>
  <c r="R48" i="30"/>
  <c r="S48" i="30" s="1"/>
  <c r="V62" i="30"/>
  <c r="W62" i="30" s="1"/>
  <c r="F62" i="30"/>
  <c r="G62" i="30" s="1"/>
  <c r="M62" i="30"/>
  <c r="L75" i="30"/>
  <c r="D62" i="30"/>
  <c r="E62" i="30" s="1"/>
  <c r="N63" i="30"/>
  <c r="O63" i="30" s="1"/>
  <c r="F63" i="30"/>
  <c r="G63" i="30" s="1"/>
  <c r="M63" i="30"/>
  <c r="L76" i="30"/>
  <c r="P63" i="30"/>
  <c r="Q63" i="30" s="1"/>
  <c r="D63" i="30"/>
  <c r="E63" i="30" s="1"/>
  <c r="P50" i="30"/>
  <c r="Q50" i="30" s="1"/>
  <c r="X66" i="30"/>
  <c r="Y66" i="30" s="1"/>
  <c r="F66" i="30"/>
  <c r="G66" i="30" s="1"/>
  <c r="Z66" i="30"/>
  <c r="AA66" i="30" s="1"/>
  <c r="M66" i="30"/>
  <c r="F67" i="30"/>
  <c r="G67" i="30" s="1"/>
  <c r="H26" i="29"/>
  <c r="H16" i="29"/>
  <c r="I25" i="29"/>
  <c r="L57" i="30" l="1"/>
  <c r="R46" i="18"/>
  <c r="S46" i="18" s="1"/>
  <c r="T46" i="18"/>
  <c r="U46" i="18" s="1"/>
  <c r="R42" i="18"/>
  <c r="S42" i="18" s="1"/>
  <c r="P42" i="18"/>
  <c r="Q42" i="18" s="1"/>
  <c r="D44" i="30"/>
  <c r="E44" i="30" s="1"/>
  <c r="V46" i="18"/>
  <c r="W46" i="18" s="1"/>
  <c r="L59" i="18"/>
  <c r="R59" i="18" s="1"/>
  <c r="S59" i="18" s="1"/>
  <c r="V42" i="18"/>
  <c r="W42" i="18" s="1"/>
  <c r="T42" i="18"/>
  <c r="U42" i="18" s="1"/>
  <c r="V44" i="30"/>
  <c r="W44" i="30" s="1"/>
  <c r="H46" i="18"/>
  <c r="I46" i="18" s="1"/>
  <c r="H42" i="18"/>
  <c r="I42" i="18" s="1"/>
  <c r="L55" i="18"/>
  <c r="J26" i="29"/>
  <c r="I26" i="29"/>
  <c r="H27" i="29"/>
  <c r="K17" i="29"/>
  <c r="J17" i="29"/>
  <c r="I17" i="29"/>
  <c r="L17" i="29"/>
  <c r="L70" i="30"/>
  <c r="V57" i="30"/>
  <c r="W57" i="30" s="1"/>
  <c r="F57" i="30"/>
  <c r="G57" i="30" s="1"/>
  <c r="D57" i="30"/>
  <c r="E57" i="30" s="1"/>
  <c r="T57" i="30"/>
  <c r="U57" i="30" s="1"/>
  <c r="M57" i="30"/>
  <c r="L58" i="18"/>
  <c r="R45" i="18"/>
  <c r="S45" i="18" s="1"/>
  <c r="N45" i="18"/>
  <c r="O45" i="18" s="1"/>
  <c r="H45" i="18"/>
  <c r="I45" i="18" s="1"/>
  <c r="P45" i="18"/>
  <c r="Q45" i="18" s="1"/>
  <c r="F45" i="18"/>
  <c r="G45" i="18" s="1"/>
  <c r="M45" i="18"/>
  <c r="N76" i="30"/>
  <c r="O76" i="30" s="1"/>
  <c r="F76" i="30"/>
  <c r="G76" i="30" s="1"/>
  <c r="M76" i="30"/>
  <c r="P76" i="30"/>
  <c r="Q76" i="30" s="1"/>
  <c r="D76" i="30"/>
  <c r="E76" i="30" s="1"/>
  <c r="L86" i="30"/>
  <c r="N73" i="30"/>
  <c r="O73" i="30" s="1"/>
  <c r="F73" i="30"/>
  <c r="G73" i="30" s="1"/>
  <c r="M73" i="30"/>
  <c r="D73" i="30"/>
  <c r="E73" i="30" s="1"/>
  <c r="M84" i="30"/>
  <c r="D84" i="30"/>
  <c r="E84" i="30" s="1"/>
  <c r="V84" i="30"/>
  <c r="W84" i="30" s="1"/>
  <c r="F84" i="30"/>
  <c r="G84" i="30" s="1"/>
  <c r="V43" i="18"/>
  <c r="W43" i="18" s="1"/>
  <c r="N43" i="18"/>
  <c r="O43" i="18" s="1"/>
  <c r="H43" i="18"/>
  <c r="I43" i="18" s="1"/>
  <c r="L56" i="18"/>
  <c r="T43" i="18"/>
  <c r="U43" i="18" s="1"/>
  <c r="P43" i="18"/>
  <c r="Q43" i="18" s="1"/>
  <c r="F43" i="18"/>
  <c r="G43" i="18" s="1"/>
  <c r="M43" i="18"/>
  <c r="L64" i="18"/>
  <c r="R51" i="18"/>
  <c r="S51" i="18" s="1"/>
  <c r="N51" i="18"/>
  <c r="O51" i="18" s="1"/>
  <c r="H51" i="18"/>
  <c r="I51" i="18" s="1"/>
  <c r="P51" i="18"/>
  <c r="Q51" i="18" s="1"/>
  <c r="F51" i="18"/>
  <c r="G51" i="18" s="1"/>
  <c r="M51" i="18"/>
  <c r="V49" i="18"/>
  <c r="W49" i="18" s="1"/>
  <c r="N49" i="18"/>
  <c r="O49" i="18" s="1"/>
  <c r="H49" i="18"/>
  <c r="I49" i="18" s="1"/>
  <c r="L62" i="18"/>
  <c r="T49" i="18"/>
  <c r="U49" i="18" s="1"/>
  <c r="P49" i="18"/>
  <c r="Q49" i="18" s="1"/>
  <c r="F49" i="18"/>
  <c r="G49" i="18" s="1"/>
  <c r="M49" i="18"/>
  <c r="L72" i="18"/>
  <c r="V59" i="18"/>
  <c r="W59" i="18" s="1"/>
  <c r="P59" i="18"/>
  <c r="Q59" i="18" s="1"/>
  <c r="L54" i="18"/>
  <c r="V41" i="18"/>
  <c r="W41" i="18" s="1"/>
  <c r="R41" i="18"/>
  <c r="S41" i="18" s="1"/>
  <c r="N41" i="18"/>
  <c r="O41" i="18" s="1"/>
  <c r="H41" i="18"/>
  <c r="I41" i="18" s="1"/>
  <c r="T41" i="18"/>
  <c r="U41" i="18" s="1"/>
  <c r="P41" i="18"/>
  <c r="Q41" i="18" s="1"/>
  <c r="F41" i="18"/>
  <c r="G41" i="18" s="1"/>
  <c r="M41" i="18"/>
  <c r="J48" i="29"/>
  <c r="I48" i="29"/>
  <c r="H49" i="29"/>
  <c r="F74" i="30"/>
  <c r="G74" i="30" s="1"/>
  <c r="M74" i="30"/>
  <c r="R74" i="30"/>
  <c r="S74" i="30" s="1"/>
  <c r="D74" i="30"/>
  <c r="E74" i="30" s="1"/>
  <c r="V75" i="30"/>
  <c r="W75" i="30" s="1"/>
  <c r="F75" i="30"/>
  <c r="G75" i="30" s="1"/>
  <c r="M75" i="30"/>
  <c r="D75" i="30"/>
  <c r="E75" i="30" s="1"/>
  <c r="J39" i="29"/>
  <c r="H40" i="29"/>
  <c r="I39" i="29"/>
  <c r="K39" i="29"/>
  <c r="P78" i="30"/>
  <c r="Q78" i="30" s="1"/>
  <c r="F78" i="30"/>
  <c r="G78" i="30" s="1"/>
  <c r="M78" i="30"/>
  <c r="D78" i="30"/>
  <c r="E78" i="30" s="1"/>
  <c r="L66" i="18"/>
  <c r="Z53" i="18"/>
  <c r="AA53" i="18" s="1"/>
  <c r="H53" i="18"/>
  <c r="I53" i="18" s="1"/>
  <c r="X53" i="18"/>
  <c r="Y53" i="18" s="1"/>
  <c r="F53" i="18"/>
  <c r="G53" i="18" s="1"/>
  <c r="M53" i="18"/>
  <c r="V55" i="18"/>
  <c r="W55" i="18" s="1"/>
  <c r="R55" i="18"/>
  <c r="S55" i="18" s="1"/>
  <c r="N55" i="18"/>
  <c r="O55" i="18" s="1"/>
  <c r="H55" i="18"/>
  <c r="I55" i="18" s="1"/>
  <c r="T55" i="18"/>
  <c r="U55" i="18" s="1"/>
  <c r="P55" i="18"/>
  <c r="Q55" i="18" s="1"/>
  <c r="F55" i="18"/>
  <c r="G55" i="18" s="1"/>
  <c r="L68" i="18"/>
  <c r="M55" i="18"/>
  <c r="M52" i="18"/>
  <c r="T52" i="18"/>
  <c r="U52" i="18" s="1"/>
  <c r="F52" i="18"/>
  <c r="G52" i="18" s="1"/>
  <c r="L65" i="18"/>
  <c r="Z52" i="18"/>
  <c r="AA52" i="18" s="1"/>
  <c r="V52" i="18"/>
  <c r="W52" i="18" s="1"/>
  <c r="H52" i="18"/>
  <c r="I52" i="18" s="1"/>
  <c r="T50" i="18"/>
  <c r="U50" i="18" s="1"/>
  <c r="P50" i="18"/>
  <c r="Q50" i="18" s="1"/>
  <c r="F50" i="18"/>
  <c r="G50" i="18" s="1"/>
  <c r="L63" i="18"/>
  <c r="V50" i="18"/>
  <c r="W50" i="18" s="1"/>
  <c r="N50" i="18"/>
  <c r="O50" i="18" s="1"/>
  <c r="H50" i="18"/>
  <c r="I50" i="18" s="1"/>
  <c r="M50" i="18"/>
  <c r="L69" i="30"/>
  <c r="F56" i="30"/>
  <c r="G56" i="30" s="1"/>
  <c r="R56" i="30"/>
  <c r="S56" i="30" s="1"/>
  <c r="D56" i="30"/>
  <c r="E56" i="30" s="1"/>
  <c r="M56" i="30"/>
  <c r="L70" i="18"/>
  <c r="P57" i="18"/>
  <c r="Q57" i="18" s="1"/>
  <c r="H57" i="18"/>
  <c r="I57" i="18" s="1"/>
  <c r="N57" i="18"/>
  <c r="O57" i="18" s="1"/>
  <c r="M57" i="18"/>
  <c r="F57" i="18"/>
  <c r="G57" i="18" s="1"/>
  <c r="I16" i="29"/>
  <c r="L16" i="29"/>
  <c r="K16" i="29"/>
  <c r="J16" i="29"/>
  <c r="P81" i="30"/>
  <c r="Q81" i="30" s="1"/>
  <c r="D81" i="30"/>
  <c r="E81" i="30" s="1"/>
  <c r="R81" i="30"/>
  <c r="S81" i="30" s="1"/>
  <c r="N81" i="30"/>
  <c r="O81" i="30" s="1"/>
  <c r="F81" i="30"/>
  <c r="G81" i="30" s="1"/>
  <c r="M81" i="30"/>
  <c r="F38" i="30"/>
  <c r="G38" i="30" s="1"/>
  <c r="T38" i="30"/>
  <c r="U38" i="30" s="1"/>
  <c r="M38" i="30"/>
  <c r="L51" i="30"/>
  <c r="D38" i="30"/>
  <c r="E38" i="30" s="1"/>
  <c r="L60" i="18"/>
  <c r="N47" i="18"/>
  <c r="O47" i="18" s="1"/>
  <c r="H47" i="18"/>
  <c r="I47" i="18" s="1"/>
  <c r="P47" i="18"/>
  <c r="Q47" i="18" s="1"/>
  <c r="F47" i="18"/>
  <c r="G47" i="18" s="1"/>
  <c r="M47" i="18"/>
  <c r="L61" i="18"/>
  <c r="P48" i="18"/>
  <c r="Q48" i="18" s="1"/>
  <c r="F48" i="18"/>
  <c r="G48" i="18" s="1"/>
  <c r="N48" i="18"/>
  <c r="O48" i="18" s="1"/>
  <c r="H48" i="18"/>
  <c r="I48" i="18" s="1"/>
  <c r="M48" i="18"/>
  <c r="N59" i="18" l="1"/>
  <c r="O59" i="18" s="1"/>
  <c r="M59" i="18"/>
  <c r="H59" i="18"/>
  <c r="I59" i="18" s="1"/>
  <c r="F59" i="18"/>
  <c r="G59" i="18" s="1"/>
  <c r="T59" i="18"/>
  <c r="U59" i="18" s="1"/>
  <c r="L76" i="18"/>
  <c r="P63" i="18"/>
  <c r="Q63" i="18" s="1"/>
  <c r="H63" i="18"/>
  <c r="I63" i="18" s="1"/>
  <c r="T63" i="18"/>
  <c r="U63" i="18" s="1"/>
  <c r="N63" i="18"/>
  <c r="O63" i="18" s="1"/>
  <c r="V63" i="18"/>
  <c r="W63" i="18" s="1"/>
  <c r="M63" i="18"/>
  <c r="F63" i="18"/>
  <c r="G63" i="18" s="1"/>
  <c r="M60" i="18"/>
  <c r="L73" i="18"/>
  <c r="P60" i="18"/>
  <c r="Q60" i="18" s="1"/>
  <c r="N60" i="18"/>
  <c r="O60" i="18" s="1"/>
  <c r="F60" i="18"/>
  <c r="G60" i="18" s="1"/>
  <c r="H60" i="18"/>
  <c r="I60" i="18" s="1"/>
  <c r="L79" i="18"/>
  <c r="M66" i="18"/>
  <c r="Z66" i="18"/>
  <c r="AA66" i="18" s="1"/>
  <c r="H66" i="18"/>
  <c r="I66" i="18" s="1"/>
  <c r="F66" i="18"/>
  <c r="G66" i="18" s="1"/>
  <c r="X66" i="18"/>
  <c r="Y66" i="18" s="1"/>
  <c r="M54" i="18"/>
  <c r="L67" i="18"/>
  <c r="T54" i="18"/>
  <c r="U54" i="18" s="1"/>
  <c r="P54" i="18"/>
  <c r="Q54" i="18" s="1"/>
  <c r="F54" i="18"/>
  <c r="G54" i="18" s="1"/>
  <c r="V54" i="18"/>
  <c r="W54" i="18" s="1"/>
  <c r="R54" i="18"/>
  <c r="S54" i="18" s="1"/>
  <c r="N54" i="18"/>
  <c r="O54" i="18" s="1"/>
  <c r="H54" i="18"/>
  <c r="I54" i="18" s="1"/>
  <c r="M64" i="18"/>
  <c r="L77" i="18"/>
  <c r="R64" i="18"/>
  <c r="S64" i="18" s="1"/>
  <c r="H64" i="18"/>
  <c r="I64" i="18" s="1"/>
  <c r="N64" i="18"/>
  <c r="O64" i="18" s="1"/>
  <c r="F64" i="18"/>
  <c r="G64" i="18" s="1"/>
  <c r="P64" i="18"/>
  <c r="Q64" i="18" s="1"/>
  <c r="J27" i="29"/>
  <c r="I27" i="29"/>
  <c r="H28" i="29"/>
  <c r="L81" i="18"/>
  <c r="M68" i="18"/>
  <c r="P68" i="18"/>
  <c r="Q68" i="18" s="1"/>
  <c r="F68" i="18"/>
  <c r="G68" i="18" s="1"/>
  <c r="V68" i="18"/>
  <c r="W68" i="18" s="1"/>
  <c r="N68" i="18"/>
  <c r="O68" i="18" s="1"/>
  <c r="R68" i="18"/>
  <c r="S68" i="18" s="1"/>
  <c r="H68" i="18"/>
  <c r="I68" i="18" s="1"/>
  <c r="T68" i="18"/>
  <c r="U68" i="18" s="1"/>
  <c r="I40" i="29"/>
  <c r="H41" i="29"/>
  <c r="H42" i="29" s="1"/>
  <c r="K40" i="29"/>
  <c r="J40" i="29"/>
  <c r="L83" i="30"/>
  <c r="D70" i="30"/>
  <c r="E70" i="30" s="1"/>
  <c r="V70" i="30"/>
  <c r="W70" i="30" s="1"/>
  <c r="F70" i="30"/>
  <c r="G70" i="30" s="1"/>
  <c r="T70" i="30"/>
  <c r="U70" i="30" s="1"/>
  <c r="M70" i="30"/>
  <c r="L83" i="18"/>
  <c r="M70" i="18"/>
  <c r="H70" i="18"/>
  <c r="I70" i="18" s="1"/>
  <c r="N70" i="18"/>
  <c r="O70" i="18" s="1"/>
  <c r="P70" i="18"/>
  <c r="Q70" i="18" s="1"/>
  <c r="F70" i="18"/>
  <c r="G70" i="18" s="1"/>
  <c r="J49" i="29"/>
  <c r="I49" i="29"/>
  <c r="H50" i="29"/>
  <c r="L85" i="18"/>
  <c r="M72" i="18"/>
  <c r="T72" i="18"/>
  <c r="U72" i="18" s="1"/>
  <c r="R72" i="18"/>
  <c r="S72" i="18" s="1"/>
  <c r="H72" i="18"/>
  <c r="I72" i="18" s="1"/>
  <c r="V72" i="18"/>
  <c r="W72" i="18" s="1"/>
  <c r="N72" i="18"/>
  <c r="O72" i="18" s="1"/>
  <c r="P72" i="18"/>
  <c r="Q72" i="18" s="1"/>
  <c r="F72" i="18"/>
  <c r="G72" i="18" s="1"/>
  <c r="M56" i="18"/>
  <c r="V56" i="18"/>
  <c r="W56" i="18" s="1"/>
  <c r="P56" i="18"/>
  <c r="Q56" i="18" s="1"/>
  <c r="T56" i="18"/>
  <c r="U56" i="18" s="1"/>
  <c r="H56" i="18"/>
  <c r="I56" i="18" s="1"/>
  <c r="L69" i="18"/>
  <c r="N56" i="18"/>
  <c r="O56" i="18" s="1"/>
  <c r="F56" i="18"/>
  <c r="G56" i="18" s="1"/>
  <c r="D86" i="30"/>
  <c r="E86" i="30" s="1"/>
  <c r="N86" i="30"/>
  <c r="O86" i="30" s="1"/>
  <c r="F86" i="30"/>
  <c r="G86" i="30" s="1"/>
  <c r="M86" i="30"/>
  <c r="M58" i="18"/>
  <c r="N58" i="18"/>
  <c r="O58" i="18" s="1"/>
  <c r="F58" i="18"/>
  <c r="G58" i="18" s="1"/>
  <c r="R58" i="18"/>
  <c r="S58" i="18" s="1"/>
  <c r="L71" i="18"/>
  <c r="H58" i="18"/>
  <c r="I58" i="18" s="1"/>
  <c r="P58" i="18"/>
  <c r="Q58" i="18" s="1"/>
  <c r="P61" i="18"/>
  <c r="Q61" i="18" s="1"/>
  <c r="H61" i="18"/>
  <c r="I61" i="18" s="1"/>
  <c r="M61" i="18"/>
  <c r="F61" i="18"/>
  <c r="G61" i="18" s="1"/>
  <c r="L74" i="18"/>
  <c r="N61" i="18"/>
  <c r="O61" i="18" s="1"/>
  <c r="L64" i="30"/>
  <c r="F51" i="30"/>
  <c r="G51" i="30" s="1"/>
  <c r="D51" i="30"/>
  <c r="E51" i="30" s="1"/>
  <c r="T51" i="30"/>
  <c r="U51" i="30" s="1"/>
  <c r="M51" i="30"/>
  <c r="L82" i="30"/>
  <c r="R69" i="30"/>
  <c r="S69" i="30" s="1"/>
  <c r="D69" i="30"/>
  <c r="E69" i="30" s="1"/>
  <c r="F69" i="30"/>
  <c r="G69" i="30" s="1"/>
  <c r="M69" i="30"/>
  <c r="L78" i="18"/>
  <c r="M65" i="18"/>
  <c r="Z65" i="18"/>
  <c r="AA65" i="18" s="1"/>
  <c r="H65" i="18"/>
  <c r="I65" i="18" s="1"/>
  <c r="F65" i="18"/>
  <c r="G65" i="18" s="1"/>
  <c r="T65" i="18"/>
  <c r="U65" i="18" s="1"/>
  <c r="V65" i="18"/>
  <c r="W65" i="18" s="1"/>
  <c r="M62" i="18"/>
  <c r="V62" i="18"/>
  <c r="W62" i="18" s="1"/>
  <c r="P62" i="18"/>
  <c r="Q62" i="18" s="1"/>
  <c r="T62" i="18"/>
  <c r="U62" i="18" s="1"/>
  <c r="H62" i="18"/>
  <c r="I62" i="18" s="1"/>
  <c r="L75" i="18"/>
  <c r="N62" i="18"/>
  <c r="O62" i="18" s="1"/>
  <c r="F62" i="18"/>
  <c r="G62" i="18" s="1"/>
  <c r="R82" i="30" l="1"/>
  <c r="S82" i="30" s="1"/>
  <c r="D82" i="30"/>
  <c r="E82" i="30" s="1"/>
  <c r="F82" i="30"/>
  <c r="G82" i="30" s="1"/>
  <c r="M82" i="30"/>
  <c r="J50" i="29"/>
  <c r="I50" i="29"/>
  <c r="L96" i="18"/>
  <c r="P83" i="18"/>
  <c r="Q83" i="18" s="1"/>
  <c r="F83" i="18"/>
  <c r="G83" i="18" s="1"/>
  <c r="N83" i="18"/>
  <c r="O83" i="18" s="1"/>
  <c r="H83" i="18"/>
  <c r="I83" i="18" s="1"/>
  <c r="M83" i="18"/>
  <c r="J28" i="29"/>
  <c r="I28" i="29"/>
  <c r="H29" i="29"/>
  <c r="L90" i="18"/>
  <c r="M77" i="18"/>
  <c r="N77" i="18"/>
  <c r="O77" i="18" s="1"/>
  <c r="P77" i="18"/>
  <c r="Q77" i="18" s="1"/>
  <c r="F77" i="18"/>
  <c r="G77" i="18" s="1"/>
  <c r="R77" i="18"/>
  <c r="S77" i="18" s="1"/>
  <c r="H77" i="18"/>
  <c r="I77" i="18" s="1"/>
  <c r="L88" i="18"/>
  <c r="M75" i="18"/>
  <c r="H75" i="18"/>
  <c r="I75" i="18" s="1"/>
  <c r="P75" i="18"/>
  <c r="Q75" i="18" s="1"/>
  <c r="F75" i="18"/>
  <c r="G75" i="18" s="1"/>
  <c r="T75" i="18"/>
  <c r="U75" i="18" s="1"/>
  <c r="V75" i="18"/>
  <c r="W75" i="18" s="1"/>
  <c r="N75" i="18"/>
  <c r="O75" i="18" s="1"/>
  <c r="L91" i="18"/>
  <c r="Z78" i="18"/>
  <c r="AA78" i="18" s="1"/>
  <c r="V78" i="18"/>
  <c r="W78" i="18" s="1"/>
  <c r="H78" i="18"/>
  <c r="I78" i="18" s="1"/>
  <c r="T78" i="18"/>
  <c r="U78" i="18" s="1"/>
  <c r="F78" i="18"/>
  <c r="G78" i="18" s="1"/>
  <c r="M78" i="18"/>
  <c r="M74" i="18"/>
  <c r="P74" i="18"/>
  <c r="Q74" i="18" s="1"/>
  <c r="F74" i="18"/>
  <c r="G74" i="18" s="1"/>
  <c r="N74" i="18"/>
  <c r="O74" i="18" s="1"/>
  <c r="H74" i="18"/>
  <c r="I74" i="18" s="1"/>
  <c r="L98" i="18"/>
  <c r="T85" i="18"/>
  <c r="U85" i="18" s="1"/>
  <c r="P85" i="18"/>
  <c r="Q85" i="18" s="1"/>
  <c r="F85" i="18"/>
  <c r="G85" i="18" s="1"/>
  <c r="V85" i="18"/>
  <c r="W85" i="18" s="1"/>
  <c r="N85" i="18"/>
  <c r="O85" i="18" s="1"/>
  <c r="H85" i="18"/>
  <c r="I85" i="18" s="1"/>
  <c r="R85" i="18"/>
  <c r="S85" i="18" s="1"/>
  <c r="M85" i="18"/>
  <c r="L94" i="18"/>
  <c r="T81" i="18"/>
  <c r="U81" i="18" s="1"/>
  <c r="P81" i="18"/>
  <c r="Q81" i="18" s="1"/>
  <c r="F81" i="18"/>
  <c r="G81" i="18" s="1"/>
  <c r="H81" i="18"/>
  <c r="I81" i="18" s="1"/>
  <c r="R81" i="18"/>
  <c r="S81" i="18" s="1"/>
  <c r="M81" i="18"/>
  <c r="V81" i="18"/>
  <c r="W81" i="18" s="1"/>
  <c r="N81" i="18"/>
  <c r="O81" i="18" s="1"/>
  <c r="L92" i="18"/>
  <c r="X79" i="18"/>
  <c r="Y79" i="18" s="1"/>
  <c r="F79" i="18"/>
  <c r="G79" i="18" s="1"/>
  <c r="M79" i="18"/>
  <c r="H79" i="18"/>
  <c r="I79" i="18" s="1"/>
  <c r="Z79" i="18"/>
  <c r="AA79" i="18" s="1"/>
  <c r="T64" i="30"/>
  <c r="U64" i="30" s="1"/>
  <c r="M64" i="30"/>
  <c r="L77" i="30"/>
  <c r="D64" i="30"/>
  <c r="E64" i="30" s="1"/>
  <c r="F64" i="30"/>
  <c r="G64" i="30" s="1"/>
  <c r="L82" i="18"/>
  <c r="M69" i="18"/>
  <c r="H69" i="18"/>
  <c r="I69" i="18" s="1"/>
  <c r="P69" i="18"/>
  <c r="Q69" i="18" s="1"/>
  <c r="F69" i="18"/>
  <c r="G69" i="18" s="1"/>
  <c r="T69" i="18"/>
  <c r="U69" i="18" s="1"/>
  <c r="V69" i="18"/>
  <c r="W69" i="18" s="1"/>
  <c r="N69" i="18"/>
  <c r="O69" i="18" s="1"/>
  <c r="L80" i="18"/>
  <c r="M67" i="18"/>
  <c r="V67" i="18"/>
  <c r="W67" i="18" s="1"/>
  <c r="N67" i="18"/>
  <c r="O67" i="18" s="1"/>
  <c r="T67" i="18"/>
  <c r="U67" i="18" s="1"/>
  <c r="P67" i="18"/>
  <c r="Q67" i="18" s="1"/>
  <c r="F67" i="18"/>
  <c r="G67" i="18" s="1"/>
  <c r="R67" i="18"/>
  <c r="S67" i="18" s="1"/>
  <c r="H67" i="18"/>
  <c r="I67" i="18" s="1"/>
  <c r="L86" i="18"/>
  <c r="M73" i="18"/>
  <c r="N73" i="18"/>
  <c r="O73" i="18" s="1"/>
  <c r="P73" i="18"/>
  <c r="Q73" i="18" s="1"/>
  <c r="F73" i="18"/>
  <c r="G73" i="18" s="1"/>
  <c r="H73" i="18"/>
  <c r="I73" i="18" s="1"/>
  <c r="L84" i="18"/>
  <c r="M71" i="18"/>
  <c r="R71" i="18"/>
  <c r="S71" i="18" s="1"/>
  <c r="H71" i="18"/>
  <c r="I71" i="18" s="1"/>
  <c r="P71" i="18"/>
  <c r="Q71" i="18" s="1"/>
  <c r="F71" i="18"/>
  <c r="G71" i="18" s="1"/>
  <c r="N71" i="18"/>
  <c r="O71" i="18" s="1"/>
  <c r="D83" i="30"/>
  <c r="E83" i="30" s="1"/>
  <c r="V83" i="30"/>
  <c r="W83" i="30" s="1"/>
  <c r="F83" i="30"/>
  <c r="G83" i="30" s="1"/>
  <c r="T83" i="30"/>
  <c r="U83" i="30" s="1"/>
  <c r="M83" i="30"/>
  <c r="L89" i="18"/>
  <c r="M76" i="18"/>
  <c r="T76" i="18"/>
  <c r="U76" i="18" s="1"/>
  <c r="H76" i="18"/>
  <c r="I76" i="18" s="1"/>
  <c r="V76" i="18"/>
  <c r="W76" i="18" s="1"/>
  <c r="N76" i="18"/>
  <c r="O76" i="18" s="1"/>
  <c r="F76" i="18"/>
  <c r="G76" i="18" s="1"/>
  <c r="P76" i="18"/>
  <c r="Q76" i="18" s="1"/>
  <c r="P90" i="18" l="1"/>
  <c r="Q90" i="18" s="1"/>
  <c r="F90" i="18"/>
  <c r="G90" i="18" s="1"/>
  <c r="L103" i="18"/>
  <c r="R90" i="18"/>
  <c r="S90" i="18" s="1"/>
  <c r="N90" i="18"/>
  <c r="O90" i="18" s="1"/>
  <c r="H90" i="18"/>
  <c r="I90" i="18" s="1"/>
  <c r="M90" i="18"/>
  <c r="L102" i="18"/>
  <c r="V89" i="18"/>
  <c r="W89" i="18" s="1"/>
  <c r="N89" i="18"/>
  <c r="O89" i="18" s="1"/>
  <c r="H89" i="18"/>
  <c r="I89" i="18" s="1"/>
  <c r="T89" i="18"/>
  <c r="U89" i="18" s="1"/>
  <c r="P89" i="18"/>
  <c r="Q89" i="18" s="1"/>
  <c r="F89" i="18"/>
  <c r="G89" i="18" s="1"/>
  <c r="M89" i="18"/>
  <c r="L97" i="18"/>
  <c r="R84" i="18"/>
  <c r="S84" i="18" s="1"/>
  <c r="N84" i="18"/>
  <c r="O84" i="18" s="1"/>
  <c r="H84" i="18"/>
  <c r="I84" i="18" s="1"/>
  <c r="P84" i="18"/>
  <c r="Q84" i="18" s="1"/>
  <c r="M84" i="18"/>
  <c r="F84" i="18"/>
  <c r="G84" i="18" s="1"/>
  <c r="L111" i="18"/>
  <c r="T98" i="18"/>
  <c r="U98" i="18" s="1"/>
  <c r="P98" i="18"/>
  <c r="Q98" i="18" s="1"/>
  <c r="F98" i="18"/>
  <c r="G98" i="18" s="1"/>
  <c r="V98" i="18"/>
  <c r="W98" i="18" s="1"/>
  <c r="R98" i="18"/>
  <c r="S98" i="18" s="1"/>
  <c r="N98" i="18"/>
  <c r="O98" i="18" s="1"/>
  <c r="H98" i="18"/>
  <c r="I98" i="18" s="1"/>
  <c r="M98" i="18"/>
  <c r="L104" i="18"/>
  <c r="Z91" i="18"/>
  <c r="AA91" i="18" s="1"/>
  <c r="V91" i="18"/>
  <c r="W91" i="18" s="1"/>
  <c r="H91" i="18"/>
  <c r="I91" i="18" s="1"/>
  <c r="T91" i="18"/>
  <c r="U91" i="18" s="1"/>
  <c r="F91" i="18"/>
  <c r="G91" i="18" s="1"/>
  <c r="M91" i="18"/>
  <c r="T88" i="18"/>
  <c r="U88" i="18" s="1"/>
  <c r="P88" i="18"/>
  <c r="Q88" i="18" s="1"/>
  <c r="F88" i="18"/>
  <c r="G88" i="18" s="1"/>
  <c r="V88" i="18"/>
  <c r="W88" i="18" s="1"/>
  <c r="N88" i="18"/>
  <c r="O88" i="18" s="1"/>
  <c r="H88" i="18"/>
  <c r="I88" i="18" s="1"/>
  <c r="M88" i="18"/>
  <c r="J29" i="29"/>
  <c r="I29" i="29"/>
  <c r="H30" i="29"/>
  <c r="H31" i="29" s="1"/>
  <c r="L109" i="18"/>
  <c r="P96" i="18"/>
  <c r="Q96" i="18" s="1"/>
  <c r="F96" i="18"/>
  <c r="G96" i="18" s="1"/>
  <c r="N96" i="18"/>
  <c r="O96" i="18" s="1"/>
  <c r="H96" i="18"/>
  <c r="I96" i="18" s="1"/>
  <c r="M96" i="18"/>
  <c r="L93" i="18"/>
  <c r="V80" i="18"/>
  <c r="W80" i="18" s="1"/>
  <c r="R80" i="18"/>
  <c r="S80" i="18" s="1"/>
  <c r="N80" i="18"/>
  <c r="O80" i="18" s="1"/>
  <c r="H80" i="18"/>
  <c r="I80" i="18" s="1"/>
  <c r="T80" i="18"/>
  <c r="U80" i="18" s="1"/>
  <c r="P80" i="18"/>
  <c r="Q80" i="18" s="1"/>
  <c r="M80" i="18"/>
  <c r="F80" i="18"/>
  <c r="G80" i="18" s="1"/>
  <c r="L95" i="18"/>
  <c r="V82" i="18"/>
  <c r="W82" i="18" s="1"/>
  <c r="N82" i="18"/>
  <c r="O82" i="18" s="1"/>
  <c r="H82" i="18"/>
  <c r="I82" i="18" s="1"/>
  <c r="T82" i="18"/>
  <c r="U82" i="18" s="1"/>
  <c r="M82" i="18"/>
  <c r="P82" i="18"/>
  <c r="Q82" i="18" s="1"/>
  <c r="F82" i="18"/>
  <c r="G82" i="18" s="1"/>
  <c r="T94" i="18"/>
  <c r="U94" i="18" s="1"/>
  <c r="P94" i="18"/>
  <c r="Q94" i="18" s="1"/>
  <c r="F94" i="18"/>
  <c r="G94" i="18" s="1"/>
  <c r="L107" i="18"/>
  <c r="V94" i="18"/>
  <c r="W94" i="18" s="1"/>
  <c r="R94" i="18"/>
  <c r="S94" i="18" s="1"/>
  <c r="N94" i="18"/>
  <c r="O94" i="18" s="1"/>
  <c r="H94" i="18"/>
  <c r="I94" i="18" s="1"/>
  <c r="M94" i="18"/>
  <c r="P86" i="18"/>
  <c r="Q86" i="18" s="1"/>
  <c r="L99" i="18"/>
  <c r="N86" i="18"/>
  <c r="O86" i="18" s="1"/>
  <c r="H86" i="18"/>
  <c r="I86" i="18" s="1"/>
  <c r="F86" i="18"/>
  <c r="G86" i="18" s="1"/>
  <c r="M86" i="18"/>
  <c r="T77" i="30"/>
  <c r="U77" i="30" s="1"/>
  <c r="M77" i="30"/>
  <c r="D77" i="30"/>
  <c r="E77" i="30" s="1"/>
  <c r="F77" i="30"/>
  <c r="G77" i="30" s="1"/>
  <c r="X92" i="18"/>
  <c r="Y92" i="18" s="1"/>
  <c r="F92" i="18"/>
  <c r="G92" i="18" s="1"/>
  <c r="L105" i="18"/>
  <c r="Z92" i="18"/>
  <c r="AA92" i="18" s="1"/>
  <c r="H92" i="18"/>
  <c r="I92" i="18" s="1"/>
  <c r="M92" i="18"/>
  <c r="L106" i="18" l="1"/>
  <c r="V93" i="18"/>
  <c r="W93" i="18" s="1"/>
  <c r="R93" i="18"/>
  <c r="S93" i="18" s="1"/>
  <c r="N93" i="18"/>
  <c r="O93" i="18" s="1"/>
  <c r="H93" i="18"/>
  <c r="I93" i="18" s="1"/>
  <c r="T93" i="18"/>
  <c r="U93" i="18" s="1"/>
  <c r="P93" i="18"/>
  <c r="Q93" i="18" s="1"/>
  <c r="F93" i="18"/>
  <c r="G93" i="18" s="1"/>
  <c r="M93" i="18"/>
  <c r="Z105" i="18"/>
  <c r="AA105" i="18" s="1"/>
  <c r="H105" i="18"/>
  <c r="I105" i="18" s="1"/>
  <c r="X105" i="18"/>
  <c r="Y105" i="18" s="1"/>
  <c r="F105" i="18"/>
  <c r="G105" i="18" s="1"/>
  <c r="M105" i="18"/>
  <c r="L108" i="18"/>
  <c r="V95" i="18"/>
  <c r="W95" i="18" s="1"/>
  <c r="N95" i="18"/>
  <c r="O95" i="18" s="1"/>
  <c r="H95" i="18"/>
  <c r="I95" i="18" s="1"/>
  <c r="T95" i="18"/>
  <c r="U95" i="18" s="1"/>
  <c r="P95" i="18"/>
  <c r="Q95" i="18" s="1"/>
  <c r="F95" i="18"/>
  <c r="G95" i="18" s="1"/>
  <c r="M95" i="18"/>
  <c r="M104" i="18"/>
  <c r="T104" i="18"/>
  <c r="U104" i="18" s="1"/>
  <c r="F104" i="18"/>
  <c r="G104" i="18" s="1"/>
  <c r="Z104" i="18"/>
  <c r="AA104" i="18" s="1"/>
  <c r="V104" i="18"/>
  <c r="W104" i="18" s="1"/>
  <c r="H104" i="18"/>
  <c r="I104" i="18" s="1"/>
  <c r="L110" i="18"/>
  <c r="R97" i="18"/>
  <c r="S97" i="18" s="1"/>
  <c r="N97" i="18"/>
  <c r="O97" i="18" s="1"/>
  <c r="H97" i="18"/>
  <c r="I97" i="18" s="1"/>
  <c r="P97" i="18"/>
  <c r="Q97" i="18" s="1"/>
  <c r="F97" i="18"/>
  <c r="G97" i="18" s="1"/>
  <c r="M97" i="18"/>
  <c r="T102" i="18"/>
  <c r="U102" i="18" s="1"/>
  <c r="P102" i="18"/>
  <c r="Q102" i="18" s="1"/>
  <c r="F102" i="18"/>
  <c r="G102" i="18" s="1"/>
  <c r="V102" i="18"/>
  <c r="W102" i="18" s="1"/>
  <c r="N102" i="18"/>
  <c r="O102" i="18" s="1"/>
  <c r="H102" i="18"/>
  <c r="I102" i="18" s="1"/>
  <c r="M102" i="18"/>
  <c r="V111" i="18"/>
  <c r="W111" i="18" s="1"/>
  <c r="R111" i="18"/>
  <c r="S111" i="18" s="1"/>
  <c r="N111" i="18"/>
  <c r="O111" i="18" s="1"/>
  <c r="H111" i="18"/>
  <c r="I111" i="18" s="1"/>
  <c r="M111" i="18"/>
  <c r="F111" i="18"/>
  <c r="G111" i="18" s="1"/>
  <c r="T111" i="18"/>
  <c r="U111" i="18" s="1"/>
  <c r="P111" i="18"/>
  <c r="Q111" i="18" s="1"/>
  <c r="R103" i="18"/>
  <c r="S103" i="18" s="1"/>
  <c r="N103" i="18"/>
  <c r="O103" i="18" s="1"/>
  <c r="H103" i="18"/>
  <c r="I103" i="18" s="1"/>
  <c r="P103" i="18"/>
  <c r="Q103" i="18" s="1"/>
  <c r="F103" i="18"/>
  <c r="G103" i="18" s="1"/>
  <c r="M103" i="18"/>
  <c r="V107" i="18"/>
  <c r="W107" i="18" s="1"/>
  <c r="R107" i="18"/>
  <c r="S107" i="18" s="1"/>
  <c r="N107" i="18"/>
  <c r="O107" i="18" s="1"/>
  <c r="H107" i="18"/>
  <c r="I107" i="18" s="1"/>
  <c r="T107" i="18"/>
  <c r="U107" i="18" s="1"/>
  <c r="P107" i="18"/>
  <c r="Q107" i="18" s="1"/>
  <c r="F107" i="18"/>
  <c r="G107" i="18" s="1"/>
  <c r="M107" i="18"/>
  <c r="L112" i="18"/>
  <c r="N99" i="18"/>
  <c r="O99" i="18" s="1"/>
  <c r="H99" i="18"/>
  <c r="I99" i="18" s="1"/>
  <c r="P99" i="18"/>
  <c r="Q99" i="18" s="1"/>
  <c r="F99" i="18"/>
  <c r="G99" i="18" s="1"/>
  <c r="M99" i="18"/>
  <c r="N109" i="18"/>
  <c r="O109" i="18" s="1"/>
  <c r="H109" i="18"/>
  <c r="I109" i="18" s="1"/>
  <c r="P109" i="18"/>
  <c r="Q109" i="18" s="1"/>
  <c r="M109" i="18"/>
  <c r="F109" i="18"/>
  <c r="G109" i="18" s="1"/>
  <c r="M108" i="18" l="1"/>
  <c r="T108" i="18"/>
  <c r="U108" i="18" s="1"/>
  <c r="P108" i="18"/>
  <c r="Q108" i="18" s="1"/>
  <c r="F108" i="18"/>
  <c r="G108" i="18" s="1"/>
  <c r="V108" i="18"/>
  <c r="W108" i="18" s="1"/>
  <c r="N108" i="18"/>
  <c r="O108" i="18" s="1"/>
  <c r="H108" i="18"/>
  <c r="I108" i="18" s="1"/>
  <c r="P112" i="18"/>
  <c r="Q112" i="18" s="1"/>
  <c r="F112" i="18"/>
  <c r="G112" i="18" s="1"/>
  <c r="H112" i="18"/>
  <c r="I112" i="18" s="1"/>
  <c r="M112" i="18"/>
  <c r="N112" i="18"/>
  <c r="O112" i="18" s="1"/>
  <c r="P110" i="18"/>
  <c r="Q110" i="18" s="1"/>
  <c r="F110" i="18"/>
  <c r="G110" i="18" s="1"/>
  <c r="R110" i="18"/>
  <c r="S110" i="18" s="1"/>
  <c r="M110" i="18"/>
  <c r="N110" i="18"/>
  <c r="O110" i="18" s="1"/>
  <c r="H110" i="18"/>
  <c r="I110" i="18" s="1"/>
  <c r="M106" i="18"/>
  <c r="T106" i="18"/>
  <c r="U106" i="18" s="1"/>
  <c r="P106" i="18"/>
  <c r="Q106" i="18" s="1"/>
  <c r="F106" i="18"/>
  <c r="G106" i="18" s="1"/>
  <c r="V106" i="18"/>
  <c r="W106" i="18" s="1"/>
  <c r="R106" i="18"/>
  <c r="S106" i="18" s="1"/>
  <c r="N106" i="18"/>
  <c r="O106" i="18" s="1"/>
  <c r="H106" i="18"/>
  <c r="I106" i="18" s="1"/>
</calcChain>
</file>

<file path=xl/comments1.xml><?xml version="1.0" encoding="utf-8"?>
<comments xmlns="http://schemas.openxmlformats.org/spreadsheetml/2006/main">
  <authors>
    <author>lenovo</author>
  </authors>
  <commentList>
    <comment ref="A23" authorId="0" shapeId="0">
      <text>
        <r>
          <rPr>
            <sz val="9"/>
            <rFont val="宋体"/>
            <charset val="128"/>
          </rPr>
          <t xml:space="preserve">在香港换上大船BELLA SCHULTE E001，ETD HK 5/MAY 到港时间不变。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L25" authorId="0" shapeId="0">
      <text>
        <r>
          <rPr>
            <b/>
            <sz val="9"/>
            <rFont val="宋体"/>
            <charset val="128"/>
          </rPr>
          <t>Administrator:</t>
        </r>
        <r>
          <rPr>
            <sz val="9"/>
            <rFont val="宋体"/>
            <charset val="128"/>
          </rPr>
          <t xml:space="preserve">
VIA HK</t>
        </r>
      </text>
    </comment>
    <comment ref="L26" authorId="0" shapeId="0">
      <text>
        <r>
          <rPr>
            <b/>
            <sz val="9"/>
            <rFont val="宋体"/>
            <charset val="128"/>
          </rPr>
          <t>Administrator:</t>
        </r>
        <r>
          <rPr>
            <sz val="9"/>
            <rFont val="宋体"/>
            <charset val="128"/>
          </rPr>
          <t xml:space="preserve">
VIA HK</t>
        </r>
      </text>
    </comment>
    <comment ref="L32" authorId="0" shapeId="0">
      <text>
        <r>
          <rPr>
            <b/>
            <sz val="9"/>
            <rFont val="宋体"/>
            <charset val="128"/>
          </rPr>
          <t>Administrator:</t>
        </r>
        <r>
          <rPr>
            <sz val="9"/>
            <rFont val="宋体"/>
            <charset val="128"/>
          </rPr>
          <t xml:space="preserve">
VIA HK</t>
        </r>
      </text>
    </comment>
    <comment ref="L33" authorId="0" shapeId="0">
      <text>
        <r>
          <rPr>
            <b/>
            <sz val="9"/>
            <rFont val="宋体"/>
            <charset val="128"/>
          </rPr>
          <t>Administrator:</t>
        </r>
        <r>
          <rPr>
            <sz val="9"/>
            <rFont val="宋体"/>
            <charset val="128"/>
          </rPr>
          <t xml:space="preserve">
VIA HK</t>
        </r>
      </text>
    </comment>
  </commentList>
</comments>
</file>

<file path=xl/comments3.xml><?xml version="1.0" encoding="utf-8"?>
<comments xmlns="http://schemas.openxmlformats.org/spreadsheetml/2006/main">
  <authors>
    <author>lina</author>
  </authors>
  <commentList>
    <comment ref="B3" authorId="0" shapeId="0">
      <text>
        <r>
          <rPr>
            <sz val="10"/>
            <rFont val="宋体"/>
            <charset val="128"/>
          </rPr>
          <t xml:space="preserve">
</t>
        </r>
        <r>
          <rPr>
            <b/>
            <sz val="16"/>
            <rFont val="宋体"/>
            <charset val="128"/>
          </rPr>
          <t>YT出的大船航次为17004NA</t>
        </r>
      </text>
    </comment>
    <comment ref="C3" authorId="0" shapeId="0">
      <text>
        <r>
          <rPr>
            <sz val="10"/>
            <rFont val="宋体"/>
            <charset val="128"/>
          </rPr>
          <t xml:space="preserve">
</t>
        </r>
        <r>
          <rPr>
            <b/>
            <sz val="16"/>
            <rFont val="宋体"/>
            <charset val="128"/>
          </rPr>
          <t>YT出的大船航次为17004NA</t>
        </r>
      </text>
    </comment>
    <comment ref="B4" authorId="0" shapeId="0">
      <text>
        <r>
          <rPr>
            <sz val="10"/>
            <rFont val="宋体"/>
            <charset val="128"/>
          </rPr>
          <t xml:space="preserve">
</t>
        </r>
        <r>
          <rPr>
            <b/>
            <sz val="16"/>
            <rFont val="宋体"/>
            <charset val="128"/>
          </rPr>
          <t>YT出的大船航次为17004NA</t>
        </r>
      </text>
    </comment>
    <comment ref="C4" authorId="0" shapeId="0">
      <text>
        <r>
          <rPr>
            <sz val="10"/>
            <rFont val="宋体"/>
            <charset val="128"/>
          </rPr>
          <t xml:space="preserve">
</t>
        </r>
        <r>
          <rPr>
            <b/>
            <sz val="16"/>
            <rFont val="宋体"/>
            <charset val="128"/>
          </rPr>
          <t>YT出的大船航次为17004NA</t>
        </r>
      </text>
    </comment>
    <comment ref="B5" authorId="0" shapeId="0">
      <text>
        <r>
          <rPr>
            <sz val="10"/>
            <rFont val="宋体"/>
            <charset val="128"/>
          </rPr>
          <t xml:space="preserve">
</t>
        </r>
        <r>
          <rPr>
            <b/>
            <sz val="16"/>
            <rFont val="宋体"/>
            <charset val="128"/>
          </rPr>
          <t>YT出的大船航次为17005NA</t>
        </r>
      </text>
    </comment>
    <comment ref="C5" authorId="0" shapeId="0">
      <text>
        <r>
          <rPr>
            <sz val="10"/>
            <rFont val="宋体"/>
            <charset val="128"/>
          </rPr>
          <t xml:space="preserve">
</t>
        </r>
        <r>
          <rPr>
            <b/>
            <sz val="16"/>
            <rFont val="宋体"/>
            <charset val="128"/>
          </rPr>
          <t>YT出的大船航次为17005NA</t>
        </r>
      </text>
    </comment>
    <comment ref="B6" authorId="0" shapeId="0">
      <text>
        <r>
          <rPr>
            <sz val="10"/>
            <rFont val="宋体"/>
            <charset val="128"/>
          </rPr>
          <t xml:space="preserve">
</t>
        </r>
        <r>
          <rPr>
            <b/>
            <sz val="16"/>
            <rFont val="宋体"/>
            <charset val="128"/>
          </rPr>
          <t>YT出的大船航次为17005NA</t>
        </r>
      </text>
    </comment>
    <comment ref="C6" authorId="0" shapeId="0">
      <text>
        <r>
          <rPr>
            <sz val="10"/>
            <rFont val="宋体"/>
            <charset val="128"/>
          </rPr>
          <t xml:space="preserve">
</t>
        </r>
        <r>
          <rPr>
            <b/>
            <sz val="16"/>
            <rFont val="宋体"/>
            <charset val="128"/>
          </rPr>
          <t>YT出的大船航次为17005NA</t>
        </r>
      </text>
    </comment>
    <comment ref="B7" authorId="0" shapeId="0">
      <text>
        <r>
          <rPr>
            <sz val="10"/>
            <rFont val="宋体"/>
            <charset val="128"/>
          </rPr>
          <t xml:space="preserve">
</t>
        </r>
        <r>
          <rPr>
            <b/>
            <sz val="16"/>
            <rFont val="宋体"/>
            <charset val="128"/>
          </rPr>
          <t>YT出的大船航次为17005NA</t>
        </r>
      </text>
    </comment>
    <comment ref="C7" authorId="0" shapeId="0">
      <text>
        <r>
          <rPr>
            <sz val="10"/>
            <rFont val="宋体"/>
            <charset val="128"/>
          </rPr>
          <t xml:space="preserve">
</t>
        </r>
        <r>
          <rPr>
            <b/>
            <sz val="16"/>
            <rFont val="宋体"/>
            <charset val="128"/>
          </rPr>
          <t>YT出的大船航次为17005NA</t>
        </r>
      </text>
    </comment>
  </commentList>
</comments>
</file>

<file path=xl/comments4.xml><?xml version="1.0" encoding="utf-8"?>
<comments xmlns="http://schemas.openxmlformats.org/spreadsheetml/2006/main">
  <authors>
    <author>queenie</author>
  </authors>
  <commentList>
    <comment ref="A34" authorId="0" shapeId="0">
      <text>
        <r>
          <rPr>
            <b/>
            <sz val="10"/>
            <color indexed="12"/>
            <rFont val="宋体"/>
            <charset val="128"/>
          </rPr>
          <t>在香港换上大船BELLA SCHULTE E001，ETD HK 5/MAY 到港时间不变。</t>
        </r>
      </text>
    </comment>
  </commentList>
</comments>
</file>

<file path=xl/sharedStrings.xml><?xml version="1.0" encoding="utf-8"?>
<sst xmlns="http://schemas.openxmlformats.org/spreadsheetml/2006/main" count="2618" uniqueCount="697">
  <si>
    <t>NOHHI (HONGKONG) CO., LTD.</t>
  </si>
  <si>
    <t>Web Site : http://www.nohhi.co.jp/</t>
  </si>
  <si>
    <t>SHIPPING SCHEDULE FOR FCL/FCL SERVICE</t>
  </si>
  <si>
    <t>DATE:</t>
  </si>
  <si>
    <t>SHENZHEN(SHEKOU,YANTIAN)</t>
  </si>
  <si>
    <t>VESSEL</t>
  </si>
  <si>
    <t>Voy.No.</t>
  </si>
  <si>
    <t>Service</t>
  </si>
  <si>
    <t>CFS CLOSE
(SEE NOTE)</t>
  </si>
  <si>
    <r>
      <rPr>
        <sz val="11"/>
        <rFont val="Calibri"/>
        <family val="2"/>
      </rPr>
      <t xml:space="preserve">S/I  CUT-OFF
FOR </t>
    </r>
    <r>
      <rPr>
        <i/>
        <sz val="11"/>
        <rFont val="Calibri"/>
        <family val="2"/>
      </rPr>
      <t>FCL</t>
    </r>
  </si>
  <si>
    <t>CY CLOSE</t>
  </si>
  <si>
    <t>ORIGIN</t>
  </si>
  <si>
    <t>POL</t>
  </si>
  <si>
    <t>ETD</t>
  </si>
  <si>
    <t>ETA</t>
  </si>
  <si>
    <t>SHIPPING LINES</t>
  </si>
  <si>
    <t>NOTE</t>
  </si>
  <si>
    <t>TYPE</t>
  </si>
  <si>
    <t>T / T</t>
  </si>
  <si>
    <t>TOKYO</t>
  </si>
  <si>
    <t>YOKOHAMA</t>
  </si>
  <si>
    <t>NAGOYA</t>
  </si>
  <si>
    <t>OSAKA</t>
  </si>
  <si>
    <t>KOBE</t>
  </si>
  <si>
    <t>HAKATA</t>
  </si>
  <si>
    <t>MOJI</t>
  </si>
  <si>
    <t>TYO</t>
  </si>
  <si>
    <t>YOK</t>
  </si>
  <si>
    <t>NGO</t>
  </si>
  <si>
    <t>OSA</t>
  </si>
  <si>
    <t>KOB</t>
  </si>
  <si>
    <t>HKT</t>
  </si>
  <si>
    <t>MOJ</t>
  </si>
  <si>
    <t>Interasia</t>
  </si>
  <si>
    <t>JCV2</t>
  </si>
  <si>
    <t>Shekou</t>
  </si>
  <si>
    <t>IAL</t>
  </si>
  <si>
    <t>CHS3</t>
  </si>
  <si>
    <t>OOCL</t>
  </si>
  <si>
    <t>KTX6</t>
  </si>
  <si>
    <t>T.S.Lines</t>
  </si>
  <si>
    <t>JTK</t>
  </si>
  <si>
    <t>TSL</t>
  </si>
  <si>
    <t>JTV</t>
  </si>
  <si>
    <t>PAS</t>
  </si>
  <si>
    <t>KTX2</t>
  </si>
  <si>
    <t>KTX1</t>
  </si>
  <si>
    <t>Yangming</t>
  </si>
  <si>
    <t>JTP</t>
  </si>
  <si>
    <t>YML</t>
  </si>
  <si>
    <t>JTK2</t>
  </si>
  <si>
    <t>JTS</t>
  </si>
  <si>
    <t>JHT</t>
  </si>
  <si>
    <t>JCV</t>
  </si>
  <si>
    <t>WAN HAI 262</t>
  </si>
  <si>
    <t>N332</t>
  </si>
  <si>
    <t>WAN HAI 506</t>
  </si>
  <si>
    <t>E156</t>
  </si>
  <si>
    <t>LANTAU BRIDE</t>
  </si>
  <si>
    <t>18006N</t>
  </si>
  <si>
    <t>HANSA MEERSBURG</t>
  </si>
  <si>
    <t>270TVN</t>
  </si>
  <si>
    <t>ST. JOHN</t>
  </si>
  <si>
    <t>18003N</t>
  </si>
  <si>
    <t>OOCL BRISBANE</t>
  </si>
  <si>
    <t>154N</t>
  </si>
  <si>
    <t>OOCL HOUSTON</t>
  </si>
  <si>
    <t>128N</t>
  </si>
  <si>
    <t xml:space="preserve">WAN HAI 266 </t>
  </si>
  <si>
    <t>N389</t>
  </si>
  <si>
    <t>MARCLIFF</t>
  </si>
  <si>
    <t>18004N</t>
  </si>
  <si>
    <t xml:space="preserve">E.R. MARTINIQUE </t>
  </si>
  <si>
    <t>051N</t>
  </si>
  <si>
    <t>TS TOKYO</t>
  </si>
  <si>
    <t>18002N</t>
  </si>
  <si>
    <t>WAN HAI 271</t>
  </si>
  <si>
    <t>N110</t>
  </si>
  <si>
    <t>WAN HAI 265</t>
  </si>
  <si>
    <t>N274</t>
  </si>
  <si>
    <t>MOL EMINENCE</t>
  </si>
  <si>
    <t>E205</t>
  </si>
  <si>
    <t>0205E</t>
  </si>
  <si>
    <t>HANSE ENDURANCE</t>
  </si>
  <si>
    <t>18005N</t>
  </si>
  <si>
    <t>HANSA FRESENBURG</t>
  </si>
  <si>
    <t>18001N</t>
  </si>
  <si>
    <t>ARUNA IPSA</t>
  </si>
  <si>
    <t>087N</t>
  </si>
  <si>
    <t>OOCL ZHOUSHAN</t>
  </si>
  <si>
    <t>181N</t>
  </si>
  <si>
    <t>OOCL YOKOHAMA</t>
  </si>
  <si>
    <t>122N</t>
  </si>
  <si>
    <t>MOONCHILD</t>
  </si>
  <si>
    <t>N019</t>
  </si>
  <si>
    <t>MARCARRIER</t>
  </si>
  <si>
    <t xml:space="preserve">SINGAPORE </t>
  </si>
  <si>
    <t>017N</t>
  </si>
  <si>
    <t>INGENUITY</t>
  </si>
  <si>
    <t>WAN HAI 272</t>
  </si>
  <si>
    <t>N106</t>
  </si>
  <si>
    <t>INTERASIA FORWARD</t>
  </si>
  <si>
    <t>N055</t>
  </si>
  <si>
    <t>MOL EARNEST</t>
  </si>
  <si>
    <t>E015</t>
  </si>
  <si>
    <t>0015E</t>
  </si>
  <si>
    <t>LANTAU BEE</t>
  </si>
  <si>
    <t>CAPE FAWLEY</t>
  </si>
  <si>
    <t>OOCL NEW ZEALAND</t>
  </si>
  <si>
    <t>054N</t>
  </si>
  <si>
    <t>129N</t>
  </si>
  <si>
    <t xml:space="preserve">WAN HAI 267 </t>
  </si>
  <si>
    <t>N263</t>
  </si>
  <si>
    <t>E.R. MARTINIQUE</t>
  </si>
  <si>
    <t>052N</t>
  </si>
  <si>
    <t>TS BANGKOK</t>
  </si>
  <si>
    <t>INTERASIA ADVANCE</t>
  </si>
  <si>
    <t>N193</t>
  </si>
  <si>
    <t>N333</t>
  </si>
  <si>
    <t>MOL EMERALD</t>
  </si>
  <si>
    <t>E206</t>
  </si>
  <si>
    <t>0206E</t>
  </si>
  <si>
    <t>18007N</t>
  </si>
  <si>
    <t>276TVN</t>
  </si>
  <si>
    <t>088N</t>
  </si>
  <si>
    <t>155N</t>
  </si>
  <si>
    <t>123N</t>
  </si>
  <si>
    <t>N390</t>
  </si>
  <si>
    <t>018N</t>
  </si>
  <si>
    <t>TS KAOHSIUNG</t>
  </si>
  <si>
    <t>N111</t>
  </si>
  <si>
    <t>N275</t>
  </si>
  <si>
    <t>WAN HAI 510</t>
  </si>
  <si>
    <t>E110</t>
  </si>
  <si>
    <t>182N</t>
  </si>
  <si>
    <t>130N</t>
  </si>
  <si>
    <t xml:space="preserve">MOONCHILD </t>
  </si>
  <si>
    <t>N020</t>
  </si>
  <si>
    <t>053N</t>
  </si>
  <si>
    <t>N107</t>
  </si>
  <si>
    <t>MOL ENDOWMENT</t>
  </si>
  <si>
    <t>E014</t>
  </si>
  <si>
    <t>0014E</t>
  </si>
  <si>
    <t>089N</t>
  </si>
  <si>
    <t>055N</t>
  </si>
  <si>
    <t>124N</t>
  </si>
  <si>
    <t>WAN HAI 267</t>
  </si>
  <si>
    <t>N264</t>
  </si>
  <si>
    <t>SINGAPORE</t>
  </si>
  <si>
    <t>019N</t>
  </si>
  <si>
    <t>TBA</t>
  </si>
  <si>
    <t>MOL EXPLORER</t>
  </si>
  <si>
    <t>18008N</t>
  </si>
  <si>
    <t>282TVN</t>
  </si>
  <si>
    <t>156N</t>
  </si>
  <si>
    <t>131N</t>
  </si>
  <si>
    <t>WAN HAI 266</t>
  </si>
  <si>
    <t>N391</t>
  </si>
  <si>
    <t>* Above schedule is subject to change with/without prior notice</t>
  </si>
  <si>
    <t>BOOKING : Pls contact to :</t>
  </si>
  <si>
    <t>FCL CARGO</t>
  </si>
  <si>
    <t>PIC</t>
  </si>
  <si>
    <t>Mr.</t>
  </si>
  <si>
    <t>Liao Xig</t>
  </si>
  <si>
    <t>E-mail:</t>
  </si>
  <si>
    <t>liaoxing@nohhi.com.hk</t>
  </si>
  <si>
    <t>TEL:</t>
  </si>
  <si>
    <t>(+86) 755-2893-9906</t>
  </si>
  <si>
    <t>LCL CARGO</t>
  </si>
  <si>
    <t>Ms.</t>
  </si>
  <si>
    <t>Rita Zhong</t>
  </si>
  <si>
    <t>nhk01@nohhi.com.hk</t>
  </si>
  <si>
    <t>(+86) 755-2893-9035</t>
  </si>
  <si>
    <t>COADINATOR</t>
  </si>
  <si>
    <t>Erin Chen</t>
  </si>
  <si>
    <t>erin@nohhi.com.hk</t>
  </si>
  <si>
    <t>SKIP</t>
  </si>
  <si>
    <t>OMIT</t>
  </si>
  <si>
    <t>BLANK SAILING</t>
  </si>
  <si>
    <t>SUSPENDED</t>
  </si>
  <si>
    <t>------------------------</t>
  </si>
  <si>
    <t>ALDI WAVE</t>
  </si>
  <si>
    <t>ANNETTE-S.</t>
  </si>
  <si>
    <t>APLLON D</t>
  </si>
  <si>
    <t>ARTEMIS</t>
  </si>
  <si>
    <t xml:space="preserve">BOX ENDURANCE </t>
  </si>
  <si>
    <t>CAPE FORBY</t>
  </si>
  <si>
    <t>EVER PRIMA</t>
  </si>
  <si>
    <t xml:space="preserve">GEORGE WASHINGTON BRIDGE </t>
  </si>
  <si>
    <t xml:space="preserve">GRANVILLE BRIDGE </t>
  </si>
  <si>
    <t>GREENWICH BRIDGE</t>
  </si>
  <si>
    <t xml:space="preserve">GUANG DONG BRIDGE </t>
  </si>
  <si>
    <t xml:space="preserve">GUANGZHOU TRADER </t>
  </si>
  <si>
    <t xml:space="preserve">HANSE ENDURANCE </t>
  </si>
  <si>
    <t xml:space="preserve">IKARIA </t>
  </si>
  <si>
    <t>IS CHINA</t>
  </si>
  <si>
    <t>KUO CHANG</t>
  </si>
  <si>
    <t>KUO CHIA</t>
  </si>
  <si>
    <t>KUO LONG</t>
  </si>
  <si>
    <t>KYOTO TOWER</t>
  </si>
  <si>
    <t xml:space="preserve">LANTAU BEACH </t>
  </si>
  <si>
    <t>LANTAU BREEZE</t>
  </si>
  <si>
    <t xml:space="preserve">LANTAU BRIDE </t>
  </si>
  <si>
    <t xml:space="preserve">MAX KUDO </t>
  </si>
  <si>
    <t>NORDOCELOT</t>
  </si>
  <si>
    <t xml:space="preserve">OLYMPIA </t>
  </si>
  <si>
    <t xml:space="preserve">OOCL AUSTRALIA </t>
  </si>
  <si>
    <t>OOCL BUSAN</t>
  </si>
  <si>
    <t>OOCL CHARLESTON</t>
  </si>
  <si>
    <t>OOCL GUANGZHOU</t>
  </si>
  <si>
    <t>OOCL JAKARTA</t>
  </si>
  <si>
    <t>OOCL KOBE</t>
  </si>
  <si>
    <t>OOCL NAGOYA</t>
  </si>
  <si>
    <t>RDO CONCORD</t>
  </si>
  <si>
    <t>PRINCESS OF LUCK</t>
  </si>
  <si>
    <t>SEASPAN LAHORE</t>
  </si>
  <si>
    <t>SEASPAN SANTOS</t>
  </si>
  <si>
    <t xml:space="preserve">SUNRISE SURABAYA </t>
  </si>
  <si>
    <t xml:space="preserve">TSING MA BRIDGE </t>
  </si>
  <si>
    <t>TS HONGKONG</t>
  </si>
  <si>
    <t>UNI-PREMIER</t>
  </si>
  <si>
    <t>VAN MANILA</t>
  </si>
  <si>
    <t>VECCHIO BRIDGE</t>
  </si>
  <si>
    <t>VENICE BRIDGE</t>
  </si>
  <si>
    <t>WAN HAI 273</t>
  </si>
  <si>
    <t xml:space="preserve">WARNOW MATE </t>
  </si>
  <si>
    <t>YM HAWK</t>
  </si>
  <si>
    <t>YM HEIGHTS</t>
  </si>
  <si>
    <t>YM INITIATIVE</t>
  </si>
  <si>
    <t>YM IMPROVEMENT</t>
  </si>
  <si>
    <t>-------------------------</t>
  </si>
  <si>
    <t>APL</t>
  </si>
  <si>
    <t>COSCO</t>
  </si>
  <si>
    <t>Evergreen</t>
  </si>
  <si>
    <t>Maersk</t>
  </si>
  <si>
    <t>MOL</t>
  </si>
  <si>
    <t>NYK</t>
  </si>
  <si>
    <t>SITC</t>
  </si>
  <si>
    <t>Wan Hai</t>
  </si>
  <si>
    <t>SHIPPING SCHEDULE FOR LCL/LCL SERVICE</t>
  </si>
  <si>
    <t xml:space="preserve">CFS CLOSE
</t>
  </si>
  <si>
    <r>
      <rPr>
        <sz val="11"/>
        <rFont val="Calibri"/>
        <family val="2"/>
      </rPr>
      <t>S/I  CUT-OFF
FOR L</t>
    </r>
    <r>
      <rPr>
        <i/>
        <sz val="11"/>
        <rFont val="Calibri"/>
        <family val="2"/>
      </rPr>
      <t>CL</t>
    </r>
  </si>
  <si>
    <t>SHENZHEN</t>
  </si>
  <si>
    <t>HONGKONG</t>
  </si>
  <si>
    <t>CFS</t>
  </si>
  <si>
    <t>TYO/YOK</t>
  </si>
  <si>
    <t>Super II</t>
  </si>
  <si>
    <t>WAN HAI</t>
  </si>
  <si>
    <t>WHL</t>
  </si>
  <si>
    <t>MOJ/HKT</t>
  </si>
  <si>
    <t>JTH</t>
  </si>
  <si>
    <t>TOK/YOK/NGO</t>
  </si>
  <si>
    <t>OSA/KOB</t>
  </si>
  <si>
    <t>JCVII(NTE)</t>
  </si>
  <si>
    <t>WHL2</t>
  </si>
  <si>
    <t xml:space="preserve">TS TOKYO </t>
  </si>
  <si>
    <t>18002NA</t>
  </si>
  <si>
    <t>MON</t>
  </si>
  <si>
    <t/>
  </si>
  <si>
    <t>Thu</t>
  </si>
  <si>
    <t>WAN HAI 312</t>
  </si>
  <si>
    <t>N163</t>
  </si>
  <si>
    <t>HONGONG</t>
  </si>
  <si>
    <t>N237</t>
  </si>
  <si>
    <t>EVER PRIDE</t>
  </si>
  <si>
    <t>N240</t>
  </si>
  <si>
    <t xml:space="preserve">WAN HAI 262 </t>
  </si>
  <si>
    <t>N238</t>
  </si>
  <si>
    <t>E-MAIL</t>
  </si>
  <si>
    <t>NOHHI (HONG KONG) CO., LTD.</t>
  </si>
  <si>
    <t>Suite 1119 Ocean Centre, Harbour City, 5 Canton Road, Tsim Sha Tsui, Kowloon, Hong Kong.</t>
  </si>
  <si>
    <t>Fax : (852)-2367 7186, 2367 7592</t>
  </si>
  <si>
    <t>Shipping Order</t>
  </si>
  <si>
    <r>
      <rPr>
        <sz val="11"/>
        <rFont val="Times New Roman"/>
        <family val="1"/>
      </rPr>
      <t>Shipper(</t>
    </r>
    <r>
      <rPr>
        <sz val="11"/>
        <rFont val="ＭＳ Ｐ明朝"/>
        <family val="1"/>
      </rPr>
      <t>發貨人</t>
    </r>
    <r>
      <rPr>
        <sz val="11"/>
        <rFont val="Times New Roman"/>
        <family val="1"/>
      </rPr>
      <t>)</t>
    </r>
  </si>
  <si>
    <t>S/O No.</t>
  </si>
  <si>
    <r>
      <rPr>
        <sz val="11"/>
        <rFont val="Times New Roman"/>
        <family val="1"/>
      </rPr>
      <t>Address(</t>
    </r>
    <r>
      <rPr>
        <sz val="11"/>
        <rFont val="ＭＳ Ｐ明朝"/>
        <family val="1"/>
      </rPr>
      <t>地址</t>
    </r>
    <r>
      <rPr>
        <sz val="11"/>
        <rFont val="Times New Roman"/>
        <family val="1"/>
      </rPr>
      <t>)</t>
    </r>
  </si>
  <si>
    <t>HB/L No.</t>
  </si>
  <si>
    <t>深圳市八達倉物流有限公司</t>
  </si>
  <si>
    <r>
      <rPr>
        <sz val="11"/>
        <rFont val="Times New Roman"/>
        <family val="1"/>
      </rPr>
      <t>Tel(</t>
    </r>
    <r>
      <rPr>
        <sz val="11"/>
        <rFont val="ＭＳ Ｐ明朝"/>
        <family val="1"/>
      </rPr>
      <t>電話</t>
    </r>
    <r>
      <rPr>
        <sz val="11"/>
        <rFont val="Times New Roman"/>
        <family val="1"/>
      </rPr>
      <t>)</t>
    </r>
  </si>
  <si>
    <r>
      <rPr>
        <sz val="14"/>
        <rFont val="宋体"/>
        <charset val="128"/>
      </rPr>
      <t>地址</t>
    </r>
    <r>
      <rPr>
        <sz val="14"/>
        <rFont val="Times New Roman"/>
        <family val="1"/>
      </rPr>
      <t xml:space="preserve">: </t>
    </r>
    <r>
      <rPr>
        <sz val="14"/>
        <rFont val="宋体"/>
        <charset val="128"/>
      </rPr>
      <t>深圳市宝安区龍華民康路</t>
    </r>
    <r>
      <rPr>
        <sz val="14"/>
        <rFont val="Times New Roman"/>
        <family val="1"/>
      </rPr>
      <t>1</t>
    </r>
    <r>
      <rPr>
        <sz val="14"/>
        <rFont val="宋体"/>
        <charset val="128"/>
      </rPr>
      <t>号華南物流中心</t>
    </r>
  </si>
  <si>
    <t>国家、地域代碼</t>
  </si>
  <si>
    <r>
      <rPr>
        <sz val="14"/>
        <rFont val="Times New Roman"/>
        <family val="1"/>
      </rPr>
      <t>2</t>
    </r>
    <r>
      <rPr>
        <sz val="14"/>
        <rFont val="宋体"/>
        <charset val="128"/>
      </rPr>
      <t>号倉</t>
    </r>
    <r>
      <rPr>
        <sz val="14"/>
        <rFont val="Times New Roman"/>
        <family val="1"/>
      </rPr>
      <t>8</t>
    </r>
    <r>
      <rPr>
        <sz val="14"/>
        <rFont val="宋体"/>
        <charset val="128"/>
      </rPr>
      <t>号門</t>
    </r>
  </si>
  <si>
    <r>
      <rPr>
        <sz val="11"/>
        <rFont val="Times New Roman"/>
        <family val="1"/>
      </rPr>
      <t>Consignee(</t>
    </r>
    <r>
      <rPr>
        <sz val="11"/>
        <rFont val="ＭＳ Ｐ明朝"/>
        <family val="1"/>
      </rPr>
      <t>收貨人</t>
    </r>
    <r>
      <rPr>
        <sz val="11"/>
        <rFont val="Times New Roman"/>
        <family val="1"/>
      </rPr>
      <t>)</t>
    </r>
  </si>
  <si>
    <t>联系人:Mr.Lian</t>
  </si>
  <si>
    <t>LIAN@NOHHI.COM.HK</t>
  </si>
  <si>
    <t>TEL: 0755-29527050</t>
  </si>
  <si>
    <t>貨物交收時間: 星期一至星期六 8:00-16:00</t>
  </si>
  <si>
    <t>浓飞（香港）有限公司深圳办事处</t>
  </si>
  <si>
    <r>
      <rPr>
        <sz val="14"/>
        <color indexed="8"/>
        <rFont val="宋体"/>
        <charset val="128"/>
      </rPr>
      <t>深圳市罗湖区建设路</t>
    </r>
    <r>
      <rPr>
        <sz val="14"/>
        <color indexed="8"/>
        <rFont val="Times New Roman"/>
        <family val="1"/>
      </rPr>
      <t>1072</t>
    </r>
    <r>
      <rPr>
        <sz val="14"/>
        <color indexed="8"/>
        <rFont val="宋体"/>
        <charset val="128"/>
      </rPr>
      <t>号东方广场</t>
    </r>
    <r>
      <rPr>
        <sz val="14"/>
        <color indexed="8"/>
        <rFont val="Times New Roman"/>
        <family val="1"/>
      </rPr>
      <t>2103</t>
    </r>
    <r>
      <rPr>
        <sz val="14"/>
        <color indexed="8"/>
        <rFont val="宋体"/>
        <charset val="128"/>
      </rPr>
      <t>室</t>
    </r>
  </si>
  <si>
    <r>
      <rPr>
        <sz val="14"/>
        <rFont val="宋体"/>
        <charset val="128"/>
      </rPr>
      <t>联系人：</t>
    </r>
    <r>
      <rPr>
        <sz val="14"/>
        <rFont val="Times New Roman"/>
        <family val="1"/>
      </rPr>
      <t>Mr.Liao</t>
    </r>
  </si>
  <si>
    <t>LIAOXING@NOHHI.COM.HK</t>
  </si>
  <si>
    <r>
      <rPr>
        <sz val="11"/>
        <rFont val="Times New Roman"/>
        <family val="1"/>
      </rPr>
      <t>Notify Party(</t>
    </r>
    <r>
      <rPr>
        <sz val="11"/>
        <rFont val="ＭＳ Ｐ明朝"/>
        <family val="1"/>
      </rPr>
      <t>通知人</t>
    </r>
    <r>
      <rPr>
        <sz val="11"/>
        <rFont val="Times New Roman"/>
        <family val="1"/>
      </rPr>
      <t>)</t>
    </r>
  </si>
  <si>
    <t>TEL:0755-28939906</t>
  </si>
  <si>
    <t xml:space="preserve">      </t>
  </si>
  <si>
    <r>
      <rPr>
        <sz val="14"/>
        <rFont val="宋体"/>
        <charset val="128"/>
      </rPr>
      <t>联系人</t>
    </r>
    <r>
      <rPr>
        <sz val="14"/>
        <rFont val="Times New Roman"/>
        <family val="1"/>
      </rPr>
      <t>:Ms Erin   /    Ms Doris</t>
    </r>
  </si>
  <si>
    <t>TEL:0755-28939035</t>
  </si>
  <si>
    <t>ERIN@NOHHI.COM.HK</t>
  </si>
  <si>
    <t>FAX:0755-28939780</t>
  </si>
  <si>
    <t>NHK01@NOHHI.COM.HK</t>
  </si>
  <si>
    <t>確認先</t>
  </si>
  <si>
    <t>船舶コード　（信号付字）</t>
  </si>
  <si>
    <t>船社</t>
  </si>
  <si>
    <r>
      <rPr>
        <sz val="14"/>
        <rFont val="Times New Roman"/>
        <family val="1"/>
      </rPr>
      <t>B/L(</t>
    </r>
    <r>
      <rPr>
        <sz val="14"/>
        <rFont val="ＭＳ Ｐ明朝"/>
        <family val="1"/>
      </rPr>
      <t>提單</t>
    </r>
    <r>
      <rPr>
        <sz val="14"/>
        <rFont val="Times New Roman"/>
        <family val="1"/>
      </rPr>
      <t>)</t>
    </r>
  </si>
  <si>
    <t>ORIGINAL</t>
  </si>
  <si>
    <t>SURRENDERED</t>
  </si>
  <si>
    <t>※做SURRENDER另需保函。</t>
  </si>
  <si>
    <t>航海番号</t>
  </si>
  <si>
    <r>
      <rPr>
        <sz val="14"/>
        <rFont val="Times New Roman"/>
        <family val="1"/>
      </rPr>
      <t>Place of Receipt(</t>
    </r>
    <r>
      <rPr>
        <sz val="14"/>
        <rFont val="ＭＳ Ｐ明朝"/>
        <family val="1"/>
      </rPr>
      <t>裝運港</t>
    </r>
    <r>
      <rPr>
        <sz val="14"/>
        <rFont val="Times New Roman"/>
        <family val="1"/>
      </rPr>
      <t>)</t>
    </r>
  </si>
  <si>
    <t>CY/CY</t>
  </si>
  <si>
    <t>CY/CFS</t>
  </si>
  <si>
    <t>Freight Payable at</t>
  </si>
  <si>
    <t>船積港コード</t>
  </si>
  <si>
    <t>濃飛香港</t>
  </si>
  <si>
    <r>
      <rPr>
        <sz val="14"/>
        <rFont val="Times New Roman"/>
        <family val="1"/>
      </rPr>
      <t>Port of Loading(</t>
    </r>
    <r>
      <rPr>
        <sz val="14"/>
        <rFont val="BIG5 Gothic"/>
        <family val="1"/>
      </rPr>
      <t>始發港</t>
    </r>
    <r>
      <rPr>
        <sz val="14"/>
        <rFont val="Times New Roman"/>
        <family val="1"/>
      </rPr>
      <t>)</t>
    </r>
  </si>
  <si>
    <t>CFS/CFS</t>
  </si>
  <si>
    <t>CFS/CY</t>
  </si>
  <si>
    <t xml:space="preserve">Hong Kong </t>
  </si>
  <si>
    <t>Destination</t>
  </si>
  <si>
    <t>仕出港コード</t>
  </si>
  <si>
    <r>
      <rPr>
        <sz val="14"/>
        <rFont val="Times New Roman"/>
        <family val="1"/>
      </rPr>
      <t>Vessel(</t>
    </r>
    <r>
      <rPr>
        <sz val="14"/>
        <rFont val="ＭＳ Ｐ明朝"/>
        <family val="1"/>
      </rPr>
      <t>船名</t>
    </r>
    <r>
      <rPr>
        <sz val="14"/>
        <rFont val="Times New Roman"/>
        <family val="1"/>
      </rPr>
      <t>)</t>
    </r>
  </si>
  <si>
    <r>
      <rPr>
        <sz val="14"/>
        <rFont val="Times New Roman"/>
        <family val="1"/>
      </rPr>
      <t>Voy.(</t>
    </r>
    <r>
      <rPr>
        <sz val="14"/>
        <rFont val="ＭＳ Ｐ明朝"/>
        <family val="1"/>
      </rPr>
      <t>航次</t>
    </r>
    <r>
      <rPr>
        <sz val="14"/>
        <rFont val="Times New Roman"/>
        <family val="1"/>
      </rPr>
      <t>)</t>
    </r>
  </si>
  <si>
    <t>CFS CUT:</t>
  </si>
  <si>
    <t>(12:00)</t>
  </si>
  <si>
    <t>船卸港コード</t>
  </si>
  <si>
    <r>
      <rPr>
        <sz val="14"/>
        <rFont val="Times New Roman"/>
        <family val="1"/>
      </rPr>
      <t>ETD / ETA(</t>
    </r>
    <r>
      <rPr>
        <sz val="14"/>
        <rFont val="ＭＳ Ｐ明朝"/>
        <family val="1"/>
      </rPr>
      <t>出港日</t>
    </r>
    <r>
      <rPr>
        <sz val="14"/>
        <rFont val="Times New Roman"/>
        <family val="1"/>
      </rPr>
      <t>/</t>
    </r>
    <r>
      <rPr>
        <sz val="14"/>
        <rFont val="ＭＳ Ｐ明朝"/>
        <family val="1"/>
      </rPr>
      <t>到港日</t>
    </r>
    <r>
      <rPr>
        <sz val="14"/>
        <rFont val="Times New Roman"/>
        <family val="1"/>
      </rPr>
      <t>)</t>
    </r>
  </si>
  <si>
    <t>ETD:</t>
  </si>
  <si>
    <t>ETA:</t>
  </si>
  <si>
    <t>CY CUT:</t>
  </si>
  <si>
    <t>船卸港の入港予定年月日</t>
  </si>
  <si>
    <r>
      <rPr>
        <sz val="14"/>
        <rFont val="Times New Roman"/>
        <family val="1"/>
      </rPr>
      <t>Port of Discharge(</t>
    </r>
    <r>
      <rPr>
        <sz val="14"/>
        <rFont val="ＭＳ Ｐ明朝"/>
        <family val="1"/>
      </rPr>
      <t>卸貨港</t>
    </r>
    <r>
      <rPr>
        <sz val="14"/>
        <rFont val="Times New Roman"/>
        <family val="1"/>
      </rPr>
      <t>)</t>
    </r>
  </si>
  <si>
    <t>放行条：</t>
  </si>
  <si>
    <t>(17:00)</t>
  </si>
  <si>
    <t>荷渡地名</t>
  </si>
  <si>
    <r>
      <rPr>
        <sz val="14"/>
        <rFont val="Times New Roman"/>
        <family val="1"/>
      </rPr>
      <t>Place of Delivery(</t>
    </r>
    <r>
      <rPr>
        <sz val="14"/>
        <rFont val="ＭＳ Ｐ明朝"/>
        <family val="1"/>
      </rPr>
      <t>交貨地</t>
    </r>
    <r>
      <rPr>
        <sz val="14"/>
        <rFont val="Times New Roman"/>
        <family val="1"/>
      </rPr>
      <t>)</t>
    </r>
  </si>
  <si>
    <t>SI CUT:</t>
  </si>
  <si>
    <r>
      <rPr>
        <b/>
        <sz val="16"/>
        <color indexed="10"/>
        <rFont val="宋体"/>
        <charset val="128"/>
      </rPr>
      <t>請在船截關前</t>
    </r>
    <r>
      <rPr>
        <b/>
        <sz val="16"/>
        <color indexed="10"/>
        <rFont val="Times New Roman"/>
        <family val="1"/>
      </rPr>
      <t>48</t>
    </r>
    <r>
      <rPr>
        <b/>
        <sz val="16"/>
        <color indexed="10"/>
        <rFont val="宋体"/>
        <charset val="128"/>
      </rPr>
      <t>小時提供</t>
    </r>
    <r>
      <rPr>
        <b/>
        <sz val="16"/>
        <color indexed="10"/>
        <rFont val="Times New Roman"/>
        <family val="1"/>
      </rPr>
      <t>SI</t>
    </r>
  </si>
  <si>
    <r>
      <rPr>
        <sz val="14"/>
        <rFont val="Times New Roman"/>
        <family val="1"/>
      </rPr>
      <t>Marks &amp; Numbers(</t>
    </r>
    <r>
      <rPr>
        <sz val="14"/>
        <rFont val="宋体"/>
        <charset val="128"/>
      </rPr>
      <t>嘜頭</t>
    </r>
    <r>
      <rPr>
        <sz val="14"/>
        <rFont val="Times New Roman"/>
        <family val="1"/>
      </rPr>
      <t>)</t>
    </r>
  </si>
  <si>
    <t>Container No. &amp; Seal No.</t>
  </si>
  <si>
    <r>
      <rPr>
        <b/>
        <sz val="14"/>
        <rFont val="Times New Roman"/>
        <family val="1"/>
      </rPr>
      <t xml:space="preserve">               (</t>
    </r>
    <r>
      <rPr>
        <b/>
        <sz val="14"/>
        <rFont val="宋体"/>
        <charset val="128"/>
      </rPr>
      <t>例如:</t>
    </r>
    <r>
      <rPr>
        <b/>
        <sz val="14"/>
        <rFont val="Times New Roman"/>
        <family val="1"/>
      </rPr>
      <t>YMLU0123456 /1111111/40')</t>
    </r>
  </si>
  <si>
    <r>
      <rPr>
        <sz val="14"/>
        <rFont val="Times New Roman"/>
        <family val="1"/>
      </rPr>
      <t>(</t>
    </r>
    <r>
      <rPr>
        <sz val="14"/>
        <rFont val="ＭＳ Ｐ明朝"/>
        <family val="1"/>
      </rPr>
      <t>櫃號、鉛封號、尺寸</t>
    </r>
    <r>
      <rPr>
        <sz val="14"/>
        <rFont val="Times New Roman"/>
        <family val="1"/>
      </rPr>
      <t>)</t>
    </r>
  </si>
  <si>
    <t>YANTIAN(CNYTN)</t>
  </si>
  <si>
    <r>
      <rPr>
        <sz val="12"/>
        <rFont val="Times New Roman"/>
        <family val="1"/>
      </rPr>
      <t>No. of Pkgs (</t>
    </r>
    <r>
      <rPr>
        <sz val="12"/>
        <rFont val="ＭＳ Ｐ明朝"/>
        <family val="1"/>
      </rPr>
      <t>數量、單位</t>
    </r>
    <r>
      <rPr>
        <sz val="12"/>
        <rFont val="Times New Roman"/>
        <family val="1"/>
      </rPr>
      <t>)</t>
    </r>
  </si>
  <si>
    <t>SHEKOU(CNSHK)</t>
  </si>
  <si>
    <r>
      <rPr>
        <sz val="14"/>
        <rFont val="Times New Roman"/>
        <family val="1"/>
      </rPr>
      <t>Weight(</t>
    </r>
    <r>
      <rPr>
        <sz val="14"/>
        <rFont val="宋体"/>
        <charset val="128"/>
      </rPr>
      <t>毛重</t>
    </r>
    <r>
      <rPr>
        <sz val="14"/>
        <rFont val="Times New Roman"/>
        <family val="1"/>
      </rPr>
      <t>)KGS</t>
    </r>
  </si>
  <si>
    <r>
      <rPr>
        <sz val="14"/>
        <rFont val="Times New Roman"/>
        <family val="1"/>
      </rPr>
      <t>Measurement(</t>
    </r>
    <r>
      <rPr>
        <sz val="14"/>
        <rFont val="ＭＳ Ｐ明朝"/>
        <family val="1"/>
      </rPr>
      <t>體積</t>
    </r>
    <r>
      <rPr>
        <sz val="14"/>
        <rFont val="Times New Roman"/>
        <family val="1"/>
      </rPr>
      <t>)CBM</t>
    </r>
  </si>
  <si>
    <t>HUANGPU(CNHUA)</t>
  </si>
  <si>
    <r>
      <rPr>
        <sz val="14"/>
        <rFont val="Times New Roman"/>
        <family val="1"/>
      </rPr>
      <t>Description of Goods</t>
    </r>
    <r>
      <rPr>
        <sz val="14"/>
        <color indexed="10"/>
        <rFont val="Times New Roman"/>
        <family val="1"/>
      </rPr>
      <t>(</t>
    </r>
    <r>
      <rPr>
        <sz val="14"/>
        <color indexed="10"/>
        <rFont val="ＭＳ Ｐ明朝"/>
        <family val="1"/>
      </rPr>
      <t>所有品名</t>
    </r>
    <r>
      <rPr>
        <sz val="14"/>
        <color indexed="10"/>
        <rFont val="Times New Roman"/>
        <family val="1"/>
      </rPr>
      <t>)</t>
    </r>
  </si>
  <si>
    <t>B/L番号（マスター）</t>
  </si>
  <si>
    <t>ZHONGSHAN(CNZSN)</t>
  </si>
  <si>
    <r>
      <rPr>
        <sz val="14"/>
        <rFont val="Times New Roman"/>
        <family val="1"/>
      </rPr>
      <t>HS CODE</t>
    </r>
    <r>
      <rPr>
        <sz val="14"/>
        <color indexed="10"/>
        <rFont val="ＭＳ Ｐ明朝"/>
        <family val="1"/>
      </rPr>
      <t>（代表品目的</t>
    </r>
    <r>
      <rPr>
        <sz val="14"/>
        <color indexed="10"/>
        <rFont val="Times New Roman"/>
        <family val="1"/>
      </rPr>
      <t>HS</t>
    </r>
    <r>
      <rPr>
        <sz val="14"/>
        <color indexed="10"/>
        <rFont val="ＭＳ Ｐ明朝"/>
        <family val="1"/>
      </rPr>
      <t>編碼</t>
    </r>
    <r>
      <rPr>
        <sz val="14"/>
        <color indexed="10"/>
        <rFont val="Times New Roman"/>
        <family val="1"/>
      </rPr>
      <t xml:space="preserve"> </t>
    </r>
    <r>
      <rPr>
        <sz val="14"/>
        <color indexed="10"/>
        <rFont val="ＭＳ Ｐ明朝"/>
        <family val="1"/>
      </rPr>
      <t>前</t>
    </r>
    <r>
      <rPr>
        <sz val="14"/>
        <color indexed="10"/>
        <rFont val="Times New Roman"/>
        <family val="1"/>
      </rPr>
      <t>6</t>
    </r>
    <r>
      <rPr>
        <sz val="14"/>
        <color indexed="10"/>
        <rFont val="ＭＳ Ｐ明朝"/>
        <family val="1"/>
      </rPr>
      <t>位數字</t>
    </r>
    <r>
      <rPr>
        <sz val="14"/>
        <color indexed="10"/>
        <rFont val="Times New Roman"/>
        <family val="1"/>
      </rPr>
      <t>)</t>
    </r>
  </si>
  <si>
    <t>B/L番号(ハウス）</t>
  </si>
  <si>
    <t>HONGKONG(HKHKG)</t>
  </si>
  <si>
    <t>危险品的IMDG Class No.</t>
  </si>
  <si>
    <t>コンテナー番号</t>
  </si>
  <si>
    <t>SHPR</t>
  </si>
  <si>
    <t>不接受之笼统品名，请参考以下链接</t>
  </si>
  <si>
    <t>シール番号</t>
  </si>
  <si>
    <t>http://www.customs.go.jp/english/summary/advance/annex09.pdf</t>
  </si>
  <si>
    <t>空/実入りコンテナー表示</t>
  </si>
  <si>
    <t>必ず実入り</t>
  </si>
  <si>
    <t>TOKYO(JPTYO)</t>
  </si>
  <si>
    <r>
      <rPr>
        <b/>
        <sz val="14"/>
        <color indexed="12"/>
        <rFont val="宋体"/>
        <charset val="128"/>
      </rPr>
      <t>辦理換領提單事宜請前往</t>
    </r>
    <r>
      <rPr>
        <b/>
        <sz val="14"/>
        <color indexed="12"/>
        <rFont val="Times New Roman"/>
        <family val="1"/>
      </rPr>
      <t>:</t>
    </r>
    <r>
      <rPr>
        <b/>
        <sz val="14"/>
        <color indexed="12"/>
        <rFont val="宋体"/>
        <charset val="128"/>
      </rPr>
      <t>尖沙咀廣東道</t>
    </r>
    <r>
      <rPr>
        <b/>
        <sz val="14"/>
        <color indexed="12"/>
        <rFont val="Times New Roman"/>
        <family val="1"/>
      </rPr>
      <t xml:space="preserve"> 5</t>
    </r>
    <r>
      <rPr>
        <b/>
        <sz val="14"/>
        <color indexed="12"/>
        <rFont val="宋体"/>
        <charset val="128"/>
      </rPr>
      <t>號海港城海洋中心</t>
    </r>
    <r>
      <rPr>
        <b/>
        <sz val="14"/>
        <color indexed="12"/>
        <rFont val="Times New Roman"/>
        <family val="1"/>
      </rPr>
      <t>1119</t>
    </r>
    <r>
      <rPr>
        <b/>
        <sz val="14"/>
        <color indexed="12"/>
        <rFont val="宋体"/>
        <charset val="128"/>
      </rPr>
      <t>室</t>
    </r>
  </si>
  <si>
    <t>コンテナーサイズコード</t>
  </si>
  <si>
    <t>YOKOHAMA(JPYOK)</t>
  </si>
  <si>
    <t>Please make cheque payable to: NOHHI (HONG KONG) CO., LTD.</t>
  </si>
  <si>
    <t>コンテナータイプコード</t>
  </si>
  <si>
    <t>NAGOYA(JPNGO)</t>
  </si>
  <si>
    <t>Total Nos. of Pkgs/Units/</t>
  </si>
  <si>
    <t>コンテナー所有形態コード</t>
  </si>
  <si>
    <t>OSAKA(JPOSA)</t>
  </si>
  <si>
    <t>Containers (In Words)</t>
  </si>
  <si>
    <t>IMDGクラス</t>
  </si>
  <si>
    <t>危険品</t>
  </si>
  <si>
    <t>KOBE(JPUKB)</t>
  </si>
  <si>
    <t>Subject to the terms and conditions of the Company's Bill of Lading.</t>
  </si>
  <si>
    <t>国連番号</t>
  </si>
  <si>
    <t>MOJI(JPMOJ)</t>
  </si>
  <si>
    <t>SHIP NOT RESPONSIBLE FOR CARGO SHUT OUT</t>
  </si>
  <si>
    <t>Nohhi (Hong Kong) Co., Ltd.</t>
  </si>
  <si>
    <t>品名</t>
  </si>
  <si>
    <t>HAKATA(JPHKT)</t>
  </si>
  <si>
    <t>Note:1) Please make 4 photo copies with S/O No. for shipment receiving</t>
  </si>
  <si>
    <t>HS CODE</t>
  </si>
  <si>
    <t>TOYAMA</t>
  </si>
  <si>
    <t xml:space="preserve">            2) Please ready Import/Export Notification prior of shipment.</t>
  </si>
  <si>
    <t xml:space="preserve"> </t>
  </si>
  <si>
    <t xml:space="preserve">                    NOHHI (HONG KONG) CO., LTD.</t>
  </si>
  <si>
    <t xml:space="preserve">KTX2 </t>
  </si>
  <si>
    <t>Vessel Name</t>
  </si>
  <si>
    <t>VOY</t>
  </si>
  <si>
    <t>Yantian(R1)</t>
  </si>
  <si>
    <t>HongKong</t>
  </si>
  <si>
    <t>eVGM</t>
  </si>
  <si>
    <t>CY Cutoff</t>
  </si>
  <si>
    <t>SI Cutoff</t>
  </si>
  <si>
    <t>1100</t>
  </si>
  <si>
    <t>1500</t>
  </si>
  <si>
    <t>1000</t>
  </si>
  <si>
    <t>0800</t>
  </si>
  <si>
    <t>1400</t>
  </si>
  <si>
    <t>0100</t>
  </si>
  <si>
    <t>2000</t>
  </si>
  <si>
    <t>Osaka</t>
  </si>
  <si>
    <t>Kobe</t>
  </si>
  <si>
    <t>Tokyo</t>
  </si>
  <si>
    <t>Yokohama</t>
  </si>
  <si>
    <t>Nogoya</t>
  </si>
  <si>
    <t>166N</t>
  </si>
  <si>
    <t>039N</t>
  </si>
  <si>
    <t>109N</t>
  </si>
  <si>
    <t>167N</t>
  </si>
  <si>
    <t>040N</t>
  </si>
  <si>
    <t>108N</t>
  </si>
  <si>
    <t>168N</t>
  </si>
  <si>
    <t>1200</t>
  </si>
  <si>
    <t>1700</t>
  </si>
  <si>
    <t>Yokkaichi</t>
  </si>
  <si>
    <t>MOL EXPERIENCE</t>
  </si>
  <si>
    <t>0006E</t>
  </si>
  <si>
    <t>-</t>
  </si>
  <si>
    <t>0007E</t>
  </si>
  <si>
    <t>E150</t>
  </si>
  <si>
    <t>BELLAVIA</t>
  </si>
  <si>
    <t>0033E</t>
  </si>
  <si>
    <t>SM MUMBAI</t>
  </si>
  <si>
    <t>0003E</t>
  </si>
  <si>
    <t>0200E</t>
  </si>
  <si>
    <t>WAN HAI 501</t>
  </si>
  <si>
    <t>E117</t>
  </si>
  <si>
    <t>2200</t>
  </si>
  <si>
    <t>Nagoya</t>
  </si>
  <si>
    <t>COLETTE</t>
  </si>
  <si>
    <t>009N</t>
  </si>
  <si>
    <t>TO BE ADVISED</t>
  </si>
  <si>
    <t xml:space="preserve"> -</t>
  </si>
  <si>
    <t>010N</t>
  </si>
  <si>
    <t>011N</t>
  </si>
  <si>
    <t>012N</t>
  </si>
  <si>
    <t>SHEKOU</t>
  </si>
  <si>
    <t>02:00</t>
  </si>
  <si>
    <t>05:00</t>
  </si>
  <si>
    <t xml:space="preserve">ETA </t>
  </si>
  <si>
    <t>VESSEL / VOY</t>
  </si>
  <si>
    <t>S/I CUT</t>
  </si>
  <si>
    <t>RECEIVING</t>
  </si>
  <si>
    <t>VGM CUT</t>
  </si>
  <si>
    <t xml:space="preserve">CLOSING </t>
  </si>
  <si>
    <t xml:space="preserve">NAGOYA </t>
  </si>
  <si>
    <t>CHIBA</t>
  </si>
  <si>
    <t>(15:00)</t>
  </si>
  <si>
    <r>
      <rPr>
        <b/>
        <sz val="12"/>
        <rFont val="Arial"/>
        <family val="2"/>
      </rPr>
      <t>(</t>
    </r>
    <r>
      <rPr>
        <b/>
        <sz val="12"/>
        <rFont val="細明體"/>
        <family val="3"/>
        <charset val="136"/>
      </rPr>
      <t>截放行條時間</t>
    </r>
    <r>
      <rPr>
        <b/>
        <sz val="12"/>
        <rFont val="Arial"/>
        <family val="2"/>
      </rPr>
      <t xml:space="preserve"> 17:00)</t>
    </r>
  </si>
  <si>
    <t>035N</t>
  </si>
  <si>
    <t>COLOMBO</t>
  </si>
  <si>
    <t xml:space="preserve">012N </t>
  </si>
  <si>
    <t xml:space="preserve">036N </t>
  </si>
  <si>
    <t xml:space="preserve">013N </t>
  </si>
  <si>
    <t xml:space="preserve">037N </t>
  </si>
  <si>
    <t xml:space="preserve">014N </t>
  </si>
  <si>
    <t xml:space="preserve">038N </t>
  </si>
  <si>
    <t>19:00</t>
  </si>
  <si>
    <t>23:59</t>
  </si>
  <si>
    <t xml:space="preserve">OSAKA </t>
  </si>
  <si>
    <t>SHIMIZU</t>
  </si>
  <si>
    <t xml:space="preserve">TOKYO </t>
  </si>
  <si>
    <r>
      <rPr>
        <b/>
        <sz val="14"/>
        <rFont val="Arial"/>
        <family val="2"/>
      </rPr>
      <t>(</t>
    </r>
    <r>
      <rPr>
        <b/>
        <sz val="14"/>
        <rFont val="細明體"/>
        <family val="3"/>
        <charset val="136"/>
      </rPr>
      <t>截放行條時間星期五</t>
    </r>
    <r>
      <rPr>
        <b/>
        <sz val="14"/>
        <rFont val="Arial"/>
        <family val="2"/>
      </rPr>
      <t>10:00)</t>
    </r>
  </si>
  <si>
    <t>KING BRIAN</t>
  </si>
  <si>
    <t>N104</t>
  </si>
  <si>
    <t>N248</t>
  </si>
  <si>
    <t>N375</t>
  </si>
  <si>
    <t>N105</t>
  </si>
  <si>
    <t>N249</t>
  </si>
  <si>
    <t>N376</t>
  </si>
  <si>
    <t>VSL/VOY(SVC CODE:JHT)                                               SCT DIRECT SVC</t>
  </si>
  <si>
    <r>
      <rPr>
        <b/>
        <sz val="12"/>
        <color indexed="8"/>
        <rFont val="Verdana"/>
        <family val="2"/>
      </rPr>
      <t>SCT</t>
    </r>
    <r>
      <rPr>
        <b/>
        <sz val="12"/>
        <color indexed="8"/>
        <rFont val="宋体"/>
        <charset val="128"/>
      </rPr>
      <t>（五）</t>
    </r>
  </si>
  <si>
    <r>
      <rPr>
        <b/>
        <sz val="12"/>
        <color indexed="8"/>
        <rFont val="Verdana"/>
        <family val="2"/>
      </rPr>
      <t>SCT</t>
    </r>
    <r>
      <rPr>
        <b/>
        <sz val="12"/>
        <color indexed="8"/>
        <rFont val="宋体"/>
        <charset val="128"/>
      </rPr>
      <t>（日）</t>
    </r>
  </si>
  <si>
    <r>
      <rPr>
        <b/>
        <sz val="12"/>
        <color indexed="8"/>
        <rFont val="Verdana"/>
        <family val="2"/>
      </rPr>
      <t>OSAKA(</t>
    </r>
    <r>
      <rPr>
        <b/>
        <sz val="12"/>
        <color indexed="8"/>
        <rFont val="宋体"/>
        <charset val="128"/>
      </rPr>
      <t>三</t>
    </r>
    <r>
      <rPr>
        <b/>
        <sz val="12"/>
        <color indexed="8"/>
        <rFont val="Verdana"/>
        <family val="2"/>
      </rPr>
      <t>)</t>
    </r>
  </si>
  <si>
    <r>
      <rPr>
        <b/>
        <sz val="12"/>
        <color indexed="8"/>
        <rFont val="Verdana"/>
        <family val="2"/>
      </rPr>
      <t>KOBE(</t>
    </r>
    <r>
      <rPr>
        <b/>
        <sz val="12"/>
        <color indexed="8"/>
        <rFont val="宋体"/>
        <charset val="128"/>
      </rPr>
      <t>四</t>
    </r>
    <r>
      <rPr>
        <b/>
        <sz val="12"/>
        <color indexed="8"/>
        <rFont val="Verdana"/>
        <family val="2"/>
      </rPr>
      <t>)</t>
    </r>
  </si>
  <si>
    <r>
      <rPr>
        <b/>
        <sz val="12"/>
        <color indexed="8"/>
        <rFont val="Verdana"/>
        <family val="2"/>
      </rPr>
      <t>NAGOYA(</t>
    </r>
    <r>
      <rPr>
        <b/>
        <sz val="12"/>
        <color indexed="8"/>
        <rFont val="宋体"/>
        <charset val="128"/>
      </rPr>
      <t>五</t>
    </r>
    <r>
      <rPr>
        <b/>
        <sz val="12"/>
        <color indexed="8"/>
        <rFont val="Verdana"/>
        <family val="2"/>
      </rPr>
      <t>)</t>
    </r>
  </si>
  <si>
    <r>
      <rPr>
        <b/>
        <sz val="12"/>
        <color indexed="8"/>
        <rFont val="Verdana"/>
        <family val="2"/>
      </rPr>
      <t>YOKOHAMA(</t>
    </r>
    <r>
      <rPr>
        <b/>
        <sz val="12"/>
        <color indexed="8"/>
        <rFont val="宋体"/>
        <charset val="128"/>
      </rPr>
      <t>六</t>
    </r>
    <r>
      <rPr>
        <b/>
        <sz val="12"/>
        <color indexed="8"/>
        <rFont val="Verdana"/>
        <family val="2"/>
      </rPr>
      <t>)</t>
    </r>
  </si>
  <si>
    <r>
      <rPr>
        <b/>
        <sz val="12"/>
        <color indexed="8"/>
        <rFont val="Verdana"/>
        <family val="2"/>
      </rPr>
      <t>TOKYO(</t>
    </r>
    <r>
      <rPr>
        <b/>
        <sz val="12"/>
        <color indexed="8"/>
        <rFont val="宋体"/>
        <charset val="128"/>
      </rPr>
      <t>日</t>
    </r>
    <r>
      <rPr>
        <b/>
        <sz val="12"/>
        <color indexed="8"/>
        <rFont val="Verdana"/>
        <family val="2"/>
      </rPr>
      <t>)</t>
    </r>
  </si>
  <si>
    <t>BOX ENDURANCE</t>
  </si>
  <si>
    <t>17004N</t>
  </si>
  <si>
    <t>05-May 00:00</t>
  </si>
  <si>
    <t>12-May 00:00</t>
  </si>
  <si>
    <t>GUANGZHOU TRADER</t>
  </si>
  <si>
    <t>17005N</t>
  </si>
  <si>
    <t>19-May 00:00</t>
  </si>
  <si>
    <t>SUNRISE SURABAYA</t>
  </si>
  <si>
    <t>26-May 00:00</t>
  </si>
  <si>
    <t>02-Jun 00:00</t>
  </si>
  <si>
    <t>09-Jun 00:00</t>
  </si>
  <si>
    <t>17006N</t>
  </si>
  <si>
    <t>16-Jun 00:00</t>
  </si>
  <si>
    <t>VSL/VOY(SVC CODE:JTK)                                                 SCT DIRECT SVC</t>
  </si>
  <si>
    <r>
      <rPr>
        <b/>
        <sz val="12"/>
        <color indexed="8"/>
        <rFont val="Verdana"/>
        <family val="2"/>
      </rPr>
      <t>SCT</t>
    </r>
    <r>
      <rPr>
        <b/>
        <sz val="12"/>
        <color indexed="8"/>
        <rFont val="宋体"/>
        <charset val="128"/>
      </rPr>
      <t>（三）</t>
    </r>
  </si>
  <si>
    <r>
      <rPr>
        <b/>
        <sz val="12"/>
        <color indexed="8"/>
        <rFont val="Verdana"/>
        <family val="2"/>
      </rPr>
      <t>SCT</t>
    </r>
    <r>
      <rPr>
        <sz val="12"/>
        <color indexed="8"/>
        <rFont val="宋体"/>
        <charset val="128"/>
      </rPr>
      <t>（三）</t>
    </r>
  </si>
  <si>
    <r>
      <rPr>
        <b/>
        <sz val="12"/>
        <color indexed="8"/>
        <rFont val="Verdana"/>
        <family val="2"/>
      </rPr>
      <t>SCT</t>
    </r>
    <r>
      <rPr>
        <sz val="12"/>
        <color indexed="8"/>
        <rFont val="宋体"/>
        <charset val="128"/>
      </rPr>
      <t>（四）</t>
    </r>
  </si>
  <si>
    <r>
      <rPr>
        <b/>
        <sz val="12"/>
        <color indexed="8"/>
        <rFont val="Verdana"/>
        <family val="2"/>
      </rPr>
      <t>TOKYO(</t>
    </r>
    <r>
      <rPr>
        <sz val="12"/>
        <color indexed="8"/>
        <rFont val="宋体"/>
        <charset val="128"/>
      </rPr>
      <t>一</t>
    </r>
    <r>
      <rPr>
        <sz val="12"/>
        <color indexed="8"/>
        <rFont val="Verdana"/>
        <family val="2"/>
      </rPr>
      <t>)</t>
    </r>
  </si>
  <si>
    <r>
      <rPr>
        <b/>
        <sz val="12"/>
        <color indexed="8"/>
        <rFont val="Verdana"/>
        <family val="2"/>
      </rPr>
      <t>YOKOHAMA(</t>
    </r>
    <r>
      <rPr>
        <sz val="12"/>
        <color indexed="8"/>
        <rFont val="宋体"/>
        <charset val="128"/>
      </rPr>
      <t>二</t>
    </r>
    <r>
      <rPr>
        <sz val="12"/>
        <color indexed="8"/>
        <rFont val="Verdana"/>
        <family val="2"/>
      </rPr>
      <t>)</t>
    </r>
  </si>
  <si>
    <r>
      <rPr>
        <b/>
        <sz val="12"/>
        <color indexed="8"/>
        <rFont val="Verdana"/>
        <family val="2"/>
      </rPr>
      <t>SHIMIZU(</t>
    </r>
    <r>
      <rPr>
        <sz val="12"/>
        <color indexed="8"/>
        <rFont val="宋体"/>
        <charset val="128"/>
      </rPr>
      <t>三</t>
    </r>
    <r>
      <rPr>
        <sz val="12"/>
        <color indexed="8"/>
        <rFont val="Verdana"/>
        <family val="2"/>
      </rPr>
      <t>)</t>
    </r>
  </si>
  <si>
    <r>
      <rPr>
        <b/>
        <sz val="12"/>
        <color indexed="8"/>
        <rFont val="Verdana"/>
        <family val="2"/>
      </rPr>
      <t>NAGOYA(</t>
    </r>
    <r>
      <rPr>
        <sz val="12"/>
        <color indexed="8"/>
        <rFont val="宋体"/>
        <charset val="128"/>
      </rPr>
      <t>三</t>
    </r>
    <r>
      <rPr>
        <sz val="12"/>
        <color indexed="8"/>
        <rFont val="Verdana"/>
        <family val="2"/>
      </rPr>
      <t>)</t>
    </r>
  </si>
  <si>
    <t>LANTAU BEACH</t>
  </si>
  <si>
    <t>17009N</t>
  </si>
  <si>
    <t>03-May 00:00</t>
  </si>
  <si>
    <t>10-May 00:00</t>
  </si>
  <si>
    <t>17010N</t>
  </si>
  <si>
    <t>17-May 00:00</t>
  </si>
  <si>
    <t>24-May 00:00</t>
  </si>
  <si>
    <t>17011N</t>
  </si>
  <si>
    <t>31-May 00:00</t>
  </si>
  <si>
    <t>7-JUN 00:00</t>
  </si>
  <si>
    <t>17012N</t>
  </si>
  <si>
    <t>14-JUN 00:00</t>
  </si>
  <si>
    <t>VSL/VOY(SVC CODE:JTK-2)                                             SCT DIRECT SVC</t>
  </si>
  <si>
    <t>SCT</t>
  </si>
  <si>
    <r>
      <rPr>
        <b/>
        <sz val="12"/>
        <color indexed="8"/>
        <rFont val="Verdana"/>
        <family val="2"/>
      </rPr>
      <t>TOKYO(</t>
    </r>
    <r>
      <rPr>
        <b/>
        <sz val="12"/>
        <color indexed="8"/>
        <rFont val="宋体"/>
        <charset val="128"/>
      </rPr>
      <t>三</t>
    </r>
    <r>
      <rPr>
        <b/>
        <sz val="12"/>
        <color indexed="8"/>
        <rFont val="Verdana"/>
        <family val="2"/>
      </rPr>
      <t>)</t>
    </r>
  </si>
  <si>
    <r>
      <rPr>
        <b/>
        <sz val="12"/>
        <color indexed="8"/>
        <rFont val="Verdana"/>
        <family val="2"/>
      </rPr>
      <t>YOKOHAMA(</t>
    </r>
    <r>
      <rPr>
        <b/>
        <sz val="12"/>
        <color indexed="8"/>
        <rFont val="宋体"/>
        <charset val="128"/>
      </rPr>
      <t>四</t>
    </r>
    <r>
      <rPr>
        <b/>
        <sz val="12"/>
        <color indexed="8"/>
        <rFont val="Verdana"/>
        <family val="2"/>
      </rPr>
      <t>)</t>
    </r>
  </si>
  <si>
    <r>
      <rPr>
        <b/>
        <sz val="12"/>
        <color indexed="8"/>
        <rFont val="Verdana"/>
        <family val="2"/>
      </rPr>
      <t>OSAKA(</t>
    </r>
    <r>
      <rPr>
        <b/>
        <sz val="12"/>
        <color indexed="8"/>
        <rFont val="宋体"/>
        <charset val="128"/>
      </rPr>
      <t>日</t>
    </r>
    <r>
      <rPr>
        <b/>
        <sz val="12"/>
        <color indexed="8"/>
        <rFont val="Verdana"/>
        <family val="2"/>
      </rPr>
      <t>)</t>
    </r>
  </si>
  <si>
    <r>
      <rPr>
        <b/>
        <sz val="12"/>
        <color indexed="8"/>
        <rFont val="Verdana"/>
        <family val="2"/>
      </rPr>
      <t>KOBE(</t>
    </r>
    <r>
      <rPr>
        <b/>
        <sz val="12"/>
        <color indexed="8"/>
        <rFont val="宋体"/>
        <charset val="128"/>
      </rPr>
      <t>日</t>
    </r>
    <r>
      <rPr>
        <b/>
        <sz val="12"/>
        <color indexed="8"/>
        <rFont val="Verdana"/>
        <family val="2"/>
      </rPr>
      <t>)</t>
    </r>
  </si>
  <si>
    <t>/</t>
  </si>
  <si>
    <t>17007N</t>
  </si>
  <si>
    <t>17008N</t>
  </si>
  <si>
    <t xml:space="preserve"> VSL/VOY(SVC CODE:JTV)                                               SCT DIRECT SVC </t>
  </si>
  <si>
    <r>
      <rPr>
        <b/>
        <sz val="12"/>
        <color indexed="8"/>
        <rFont val="Verdana"/>
        <family val="2"/>
      </rPr>
      <t>SCT</t>
    </r>
    <r>
      <rPr>
        <b/>
        <sz val="12"/>
        <color indexed="8"/>
        <rFont val="宋体"/>
        <charset val="128"/>
      </rPr>
      <t>（四）</t>
    </r>
  </si>
  <si>
    <r>
      <rPr>
        <b/>
        <sz val="12"/>
        <color indexed="8"/>
        <rFont val="Verdana"/>
        <family val="2"/>
      </rPr>
      <t>OSAKA(</t>
    </r>
    <r>
      <rPr>
        <b/>
        <sz val="12"/>
        <color indexed="8"/>
        <rFont val="宋体"/>
        <charset val="128"/>
      </rPr>
      <t>一</t>
    </r>
    <r>
      <rPr>
        <b/>
        <sz val="12"/>
        <color indexed="8"/>
        <rFont val="Verdana"/>
        <family val="2"/>
      </rPr>
      <t>)</t>
    </r>
  </si>
  <si>
    <r>
      <rPr>
        <b/>
        <sz val="12"/>
        <color indexed="8"/>
        <rFont val="Verdana"/>
        <family val="2"/>
      </rPr>
      <t>KOBE(</t>
    </r>
    <r>
      <rPr>
        <b/>
        <sz val="12"/>
        <color indexed="8"/>
        <rFont val="宋体"/>
        <charset val="128"/>
      </rPr>
      <t>二</t>
    </r>
    <r>
      <rPr>
        <b/>
        <sz val="12"/>
        <color indexed="8"/>
        <rFont val="Verdana"/>
        <family val="2"/>
      </rPr>
      <t>)</t>
    </r>
  </si>
  <si>
    <r>
      <rPr>
        <b/>
        <sz val="12"/>
        <color indexed="8"/>
        <rFont val="Verdana"/>
        <family val="2"/>
      </rPr>
      <t>MOJI(</t>
    </r>
    <r>
      <rPr>
        <b/>
        <sz val="12"/>
        <color indexed="8"/>
        <rFont val="宋体"/>
        <charset val="128"/>
      </rPr>
      <t>四</t>
    </r>
    <r>
      <rPr>
        <b/>
        <sz val="12"/>
        <color indexed="8"/>
        <rFont val="Verdana"/>
        <family val="2"/>
      </rPr>
      <t>)</t>
    </r>
  </si>
  <si>
    <t>186TVN</t>
  </si>
  <si>
    <t>187TVN</t>
  </si>
  <si>
    <t>08-JUN 00:00</t>
  </si>
  <si>
    <t>15-JUM 00:00</t>
  </si>
  <si>
    <t>VSL/VOY(SVC CODE:PAS)                                                 SCT DIRECT SVC</t>
  </si>
  <si>
    <r>
      <rPr>
        <b/>
        <sz val="12"/>
        <color indexed="8"/>
        <rFont val="Verdana"/>
        <family val="2"/>
      </rPr>
      <t>MOJI(</t>
    </r>
    <r>
      <rPr>
        <b/>
        <sz val="12"/>
        <color indexed="8"/>
        <rFont val="宋体"/>
        <charset val="128"/>
      </rPr>
      <t>二</t>
    </r>
    <r>
      <rPr>
        <b/>
        <sz val="12"/>
        <color indexed="8"/>
        <rFont val="Verdana"/>
        <family val="2"/>
      </rPr>
      <t>)</t>
    </r>
  </si>
  <si>
    <r>
      <rPr>
        <b/>
        <sz val="12"/>
        <color indexed="8"/>
        <rFont val="Verdana"/>
        <family val="2"/>
      </rPr>
      <t>HAKATA(</t>
    </r>
    <r>
      <rPr>
        <b/>
        <sz val="12"/>
        <color indexed="8"/>
        <rFont val="宋体"/>
        <charset val="128"/>
      </rPr>
      <t>三</t>
    </r>
    <r>
      <rPr>
        <b/>
        <sz val="12"/>
        <color indexed="8"/>
        <rFont val="Verdana"/>
        <family val="2"/>
      </rPr>
      <t>)</t>
    </r>
  </si>
  <si>
    <t>180N</t>
  </si>
  <si>
    <t>7-Jun 00:00</t>
  </si>
  <si>
    <t>17013N</t>
  </si>
  <si>
    <t>14-Jun 00:00</t>
  </si>
  <si>
    <t xml:space="preserve">JAPAN - Shenzhen direct to Tokyo / Yokohama / Nagoya / Osaka </t>
  </si>
  <si>
    <t>Vessel</t>
  </si>
  <si>
    <t>Voyage</t>
  </si>
  <si>
    <t>Carrier</t>
  </si>
  <si>
    <t>Receiving date
(3days)</t>
  </si>
  <si>
    <t>CFS 
SZ</t>
  </si>
  <si>
    <t>S/I
SZ</t>
  </si>
  <si>
    <t>Custom Clearance
(before 12:00)</t>
  </si>
  <si>
    <t>Stuffing
day</t>
  </si>
  <si>
    <t>ETD
SZ</t>
  </si>
  <si>
    <t>ETA
Yokohama(4)</t>
  </si>
  <si>
    <t>N176</t>
  </si>
  <si>
    <t>25Apr-27Apr</t>
  </si>
  <si>
    <t>N094</t>
  </si>
  <si>
    <t>3May-5May</t>
  </si>
  <si>
    <t>N090</t>
  </si>
  <si>
    <t>10May-12May</t>
  </si>
  <si>
    <t>N177</t>
  </si>
  <si>
    <t>17May-19May</t>
  </si>
  <si>
    <t>N095</t>
  </si>
  <si>
    <t>24May-26May</t>
  </si>
  <si>
    <t>ETA
Nagoya(3)</t>
  </si>
  <si>
    <t>N035</t>
  </si>
  <si>
    <t>28Apr-2May</t>
  </si>
  <si>
    <t>N033</t>
  </si>
  <si>
    <t>6May-9May</t>
  </si>
  <si>
    <t>N010</t>
  </si>
  <si>
    <t>13May-16May</t>
  </si>
  <si>
    <t>N034</t>
  </si>
  <si>
    <t>20May-23May</t>
  </si>
  <si>
    <t>N011</t>
  </si>
  <si>
    <t>27May-30May</t>
  </si>
  <si>
    <t>ETA
Kobe(4)</t>
  </si>
  <si>
    <t>N215</t>
  </si>
  <si>
    <t>24Apr-26Apr</t>
  </si>
  <si>
    <t>2May-3May</t>
  </si>
  <si>
    <t>N228</t>
  </si>
  <si>
    <t>8May-10May</t>
  </si>
  <si>
    <t>N216</t>
  </si>
  <si>
    <t>15May-17May</t>
  </si>
  <si>
    <t>N229</t>
  </si>
  <si>
    <t>22May-24May</t>
  </si>
  <si>
    <t>ETA
OSAKA(4)</t>
  </si>
  <si>
    <t>N003</t>
  </si>
  <si>
    <t>26Apr-28Apr</t>
  </si>
  <si>
    <t>5May-8May</t>
  </si>
  <si>
    <t>12May-15May</t>
  </si>
  <si>
    <t>N004</t>
  </si>
  <si>
    <t>19May-22May</t>
  </si>
  <si>
    <t>26May-29May</t>
  </si>
  <si>
    <t>JAPAN - Shenzhen via Hong Kong direct to Hakata / Kobe / Moji / Nagoya / Osaka / Yokohama / Shimizu</t>
  </si>
  <si>
    <t>CFS
SZ</t>
  </si>
  <si>
    <t>ETD
HK</t>
  </si>
  <si>
    <t>ETA
Nagoya(5)</t>
  </si>
  <si>
    <t>ETA
TOKYO(3)</t>
  </si>
  <si>
    <t>ETA
Osaka(3)</t>
  </si>
  <si>
    <t>ETA
Moji(7)</t>
  </si>
  <si>
    <t>ETA
Hakata(8)</t>
  </si>
  <si>
    <t>ETA
Shimizu (7)</t>
  </si>
  <si>
    <t>BELLA SCHULTE</t>
  </si>
  <si>
    <t>E001</t>
  </si>
  <si>
    <t>IAL ( CHS3 )</t>
  </si>
  <si>
    <t>E007</t>
  </si>
  <si>
    <t xml:space="preserve">WAN HAI 506 </t>
  </si>
  <si>
    <t>E033</t>
  </si>
  <si>
    <t xml:space="preserve">MOL GRANDEUR </t>
  </si>
  <si>
    <t>N130</t>
  </si>
  <si>
    <t>IAL ( Super II )</t>
  </si>
  <si>
    <t>MOL GLOBE</t>
  </si>
  <si>
    <t>N119</t>
  </si>
  <si>
    <t xml:space="preserve">MOL GATEWAY </t>
  </si>
  <si>
    <t>N120</t>
  </si>
  <si>
    <t>N131</t>
  </si>
  <si>
    <t>17004NA</t>
  </si>
  <si>
    <t>TS Line ( JHT)</t>
  </si>
  <si>
    <t>17005NA</t>
  </si>
  <si>
    <t>TS Line ( JTK2)</t>
  </si>
  <si>
    <t>TS Line (JTK)</t>
  </si>
  <si>
    <t>TS Line (JTV)</t>
  </si>
  <si>
    <t>WAN HAI 232</t>
  </si>
  <si>
    <t>N279</t>
  </si>
  <si>
    <t>WHL ( JTH)</t>
  </si>
  <si>
    <t>UNI-ARISE</t>
  </si>
  <si>
    <t>N491</t>
  </si>
  <si>
    <t>N280</t>
  </si>
  <si>
    <t>N492</t>
  </si>
  <si>
    <t>N281</t>
  </si>
  <si>
    <t>SHENZHEN(深圳) to TOKYO [DIRECT SERVICE]</t>
  </si>
  <si>
    <t>VOYAGE</t>
  </si>
  <si>
    <t>PRD CFS CUT</t>
  </si>
  <si>
    <t>SZP(深圳) CUT</t>
  </si>
  <si>
    <t>SKU(蛇口) ETD</t>
  </si>
  <si>
    <t>TYO(东京) ETA</t>
  </si>
  <si>
    <t>CARRIER</t>
  </si>
  <si>
    <t>UNI-PATRIOT</t>
  </si>
  <si>
    <t>1272-244N</t>
  </si>
  <si>
    <t>星期五</t>
  </si>
  <si>
    <t>星期二</t>
  </si>
  <si>
    <t>星期六</t>
  </si>
  <si>
    <t>EMC(NSC)</t>
  </si>
  <si>
    <t>UNI-PRUDENT</t>
  </si>
  <si>
    <t>1273-253N</t>
  </si>
  <si>
    <t>1274-222N</t>
  </si>
  <si>
    <t>1275-245N</t>
  </si>
  <si>
    <t>星期一</t>
  </si>
  <si>
    <t>星期四</t>
  </si>
  <si>
    <t>星期三</t>
  </si>
  <si>
    <t>WHL(JCVII)</t>
  </si>
  <si>
    <t xml:space="preserve">CY:截关当天12:00       CV：截关当天17:00     </t>
  </si>
  <si>
    <r>
      <rPr>
        <b/>
        <sz val="14"/>
        <color rgb="FFFF0000"/>
        <rFont val="宋体"/>
        <charset val="128"/>
      </rPr>
      <t>SI cut Thu 12:00，</t>
    </r>
    <r>
      <rPr>
        <b/>
        <sz val="14"/>
        <color indexed="12"/>
        <rFont val="宋体"/>
        <charset val="128"/>
      </rPr>
      <t>SKU VGM CUT OFF FRI(五）12:00; YTN  WED(三）12:00</t>
    </r>
  </si>
  <si>
    <t>YANTIAN FEEDER</t>
  </si>
  <si>
    <t>SCT DIRECT CALL</t>
  </si>
  <si>
    <r>
      <rPr>
        <b/>
        <sz val="14"/>
        <rFont val="宋体"/>
        <charset val="128"/>
      </rPr>
      <t>CY OPEN   (</t>
    </r>
    <r>
      <rPr>
        <b/>
        <sz val="14"/>
        <rFont val="宋体"/>
        <charset val="128"/>
      </rPr>
      <t>Thu</t>
    </r>
    <r>
      <rPr>
        <b/>
        <sz val="14"/>
        <rFont val="宋体"/>
        <charset val="128"/>
      </rPr>
      <t>）</t>
    </r>
  </si>
  <si>
    <r>
      <rPr>
        <b/>
        <sz val="14"/>
        <rFont val="宋体"/>
        <charset val="128"/>
      </rPr>
      <t>CY CLOSING（</t>
    </r>
    <r>
      <rPr>
        <b/>
        <sz val="14"/>
        <rFont val="宋体"/>
        <charset val="128"/>
      </rPr>
      <t>Wed</t>
    </r>
    <r>
      <rPr>
        <b/>
        <sz val="14"/>
        <rFont val="宋体"/>
        <charset val="128"/>
      </rPr>
      <t>）</t>
    </r>
  </si>
  <si>
    <t>CY OPEN   (Sat）</t>
  </si>
  <si>
    <t>CY CLOSING（Fri）</t>
  </si>
  <si>
    <t>SCT （Sun）</t>
  </si>
  <si>
    <t>TOKYO   （Thu）</t>
  </si>
  <si>
    <t>YOKOHAMA （Fri）</t>
  </si>
  <si>
    <t>SENDAI  (Sat)</t>
  </si>
  <si>
    <t>HACHINOHE (Sun)</t>
  </si>
  <si>
    <t>AVA D</t>
  </si>
  <si>
    <t>N038</t>
  </si>
  <si>
    <t>omission during Japan Golden week</t>
  </si>
  <si>
    <t>N317</t>
  </si>
  <si>
    <t>N259</t>
  </si>
  <si>
    <t>N039</t>
  </si>
  <si>
    <t>N318</t>
  </si>
  <si>
    <t>N260</t>
  </si>
  <si>
    <t>N040</t>
  </si>
  <si>
    <t>CY:截关当天12:00      CV：截关当天17:00</t>
  </si>
  <si>
    <r>
      <rPr>
        <b/>
        <sz val="14"/>
        <color rgb="FFFF0000"/>
        <rFont val="宋体"/>
        <charset val="128"/>
      </rPr>
      <t>SKU SI CUT MON 17:00 / YTN SI CUT TUE 12:00，</t>
    </r>
    <r>
      <rPr>
        <b/>
        <sz val="14"/>
        <color indexed="12"/>
        <rFont val="宋体"/>
        <charset val="128"/>
      </rPr>
      <t xml:space="preserve">                                                                                                     SKU VGM CUT OFF TUE(二） 12:00 / YTN VGM CUT OFF WED(三） 12:00</t>
    </r>
  </si>
  <si>
    <r>
      <rPr>
        <b/>
        <sz val="16"/>
        <color indexed="10"/>
        <rFont val="宋体"/>
        <charset val="128"/>
      </rPr>
      <t>JCV2</t>
    </r>
    <r>
      <rPr>
        <b/>
        <sz val="14"/>
        <color indexed="10"/>
        <rFont val="宋体"/>
        <charset val="128"/>
      </rPr>
      <t>（JCV2代替NTE)</t>
    </r>
  </si>
  <si>
    <t xml:space="preserve">SCT DIRECT CALL </t>
  </si>
  <si>
    <t xml:space="preserve">YTN DIRECT CALL </t>
  </si>
  <si>
    <t>CY OPEN   (Wed）</t>
  </si>
  <si>
    <t>CY CLOSING（Tue）</t>
  </si>
  <si>
    <t>ETD SCT （Wed）</t>
  </si>
  <si>
    <t>CY OPEN   （Thu）</t>
  </si>
  <si>
    <t>CY CLOSING（Wed）</t>
  </si>
  <si>
    <t>ETD YTN （Thu）</t>
  </si>
  <si>
    <t>TOKYO  （Mon）</t>
  </si>
  <si>
    <t>YOKOHAMA (Mon）</t>
  </si>
  <si>
    <t>N091</t>
  </si>
  <si>
    <t>N178</t>
  </si>
  <si>
    <t xml:space="preserve">CY:截关当天12:00      CV：截关当天17:00   </t>
  </si>
  <si>
    <r>
      <rPr>
        <b/>
        <sz val="14"/>
        <color rgb="FFFF0000"/>
        <rFont val="宋体"/>
        <charset val="128"/>
      </rPr>
      <t>SI cut Mon 12:00，</t>
    </r>
    <r>
      <rPr>
        <b/>
        <sz val="14"/>
        <color indexed="12"/>
        <rFont val="宋体"/>
        <charset val="128"/>
      </rPr>
      <t>VGM CUT OFF SKU TUE(二）12:00,YTN MON(一）12:00</t>
    </r>
  </si>
  <si>
    <r>
      <rPr>
        <b/>
        <sz val="14"/>
        <rFont val="宋体"/>
        <charset val="128"/>
      </rPr>
      <t>CY OPEN   (</t>
    </r>
    <r>
      <rPr>
        <b/>
        <sz val="14"/>
        <rFont val="宋体"/>
        <charset val="128"/>
      </rPr>
      <t>Tue</t>
    </r>
    <r>
      <rPr>
        <b/>
        <sz val="14"/>
        <rFont val="宋体"/>
        <charset val="128"/>
      </rPr>
      <t>）</t>
    </r>
  </si>
  <si>
    <r>
      <rPr>
        <b/>
        <sz val="14"/>
        <rFont val="宋体"/>
        <charset val="128"/>
      </rPr>
      <t>CY CLOSING（</t>
    </r>
    <r>
      <rPr>
        <b/>
        <sz val="14"/>
        <rFont val="宋体"/>
        <charset val="128"/>
      </rPr>
      <t>Mon</t>
    </r>
    <r>
      <rPr>
        <b/>
        <sz val="14"/>
        <rFont val="宋体"/>
        <charset val="128"/>
      </rPr>
      <t>）</t>
    </r>
  </si>
  <si>
    <t>SCT （Wed）</t>
  </si>
  <si>
    <t>OSAKA        （Mon）</t>
  </si>
  <si>
    <t>KOBE (Tue)</t>
  </si>
  <si>
    <t>YOKKAICHI (Wed）</t>
  </si>
  <si>
    <t>YOKOHAMA   (Thu）</t>
  </si>
  <si>
    <t>TOKYO    (Fri）</t>
  </si>
  <si>
    <t>E006</t>
  </si>
  <si>
    <t xml:space="preserve">SM MUMBAI </t>
  </si>
  <si>
    <t>E003</t>
  </si>
  <si>
    <t>E200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</si>
</sst>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76" formatCode="ddd"/>
    <numFmt numFmtId="177" formatCode="[$-804]General"/>
    <numFmt numFmtId="178" formatCode="0.00_)"/>
    <numFmt numFmtId="179" formatCode="dd\-mmm\-yy"/>
    <numFmt numFmtId="180" formatCode="mmm\ dd"/>
    <numFmt numFmtId="181" formatCode="d/mmm;@"/>
    <numFmt numFmtId="182" formatCode="_(&quot;$&quot;* #,##0_);_(&quot;$&quot;* \(#,##0\);_(&quot;$&quot;* &quot;-&quot;_);_(@_)"/>
    <numFmt numFmtId="183" formatCode="&quot;FROM &quot;@\ &quot;TO JAPAN&quot;"/>
    <numFmt numFmtId="184" formatCode="_(&quot;$&quot;* #,##0.00_);_(&quot;$&quot;* \(#,##0.00\);_(&quot;$&quot;* &quot;-&quot;??_);_(@_)"/>
    <numFmt numFmtId="185" formatCode="m/d\ &quot;1:00 PM&quot;"/>
    <numFmt numFmtId="186" formatCode="_-* #,##0_-;\-* #,##0_-;_-* &quot;-&quot;_-;_-@_-"/>
    <numFmt numFmtId="187" formatCode="[$-409]d/mmm;@"/>
    <numFmt numFmtId="188" formatCode="_-* #,##0.00_-;\-* #,##0.00_-;_-* &quot;-&quot;??_-;_-@_-"/>
    <numFmt numFmtId="189" formatCode="ddd\ dd/mmm"/>
    <numFmt numFmtId="190" formatCode="[$-409]d\-mmm;@"/>
    <numFmt numFmtId="191" formatCode="m/d;@"/>
    <numFmt numFmtId="192" formatCode="d/mmm\ h:mm"/>
    <numFmt numFmtId="193" formatCode="m/d"/>
    <numFmt numFmtId="194" formatCode="0_ "/>
    <numFmt numFmtId="195" formatCode="m/d\ &quot;10:00 AM&quot;"/>
  </numFmts>
  <fonts count="121">
    <font>
      <sz val="11"/>
      <name val="ＭＳ Ｐ明朝"/>
      <charset val="128"/>
    </font>
    <font>
      <b/>
      <sz val="14"/>
      <name val="宋体"/>
      <family val="3"/>
      <charset val="128"/>
    </font>
    <font>
      <b/>
      <sz val="14"/>
      <color rgb="FFFF0000"/>
      <name val="宋体"/>
      <charset val="128"/>
    </font>
    <font>
      <sz val="12"/>
      <name val="宋体"/>
      <charset val="128"/>
    </font>
    <font>
      <sz val="14"/>
      <color rgb="FFFF0000"/>
      <name val="宋体"/>
      <charset val="128"/>
    </font>
    <font>
      <b/>
      <sz val="18"/>
      <color rgb="FFFF0000"/>
      <name val="宋体"/>
      <charset val="128"/>
    </font>
    <font>
      <sz val="14"/>
      <name val="宋体"/>
      <charset val="128"/>
    </font>
    <font>
      <sz val="12"/>
      <color rgb="FFFF0000"/>
      <name val="宋体"/>
      <charset val="128"/>
    </font>
    <font>
      <sz val="10"/>
      <name val="Calibri"/>
      <family val="2"/>
    </font>
    <font>
      <sz val="18"/>
      <name val="Arial Unicode MS"/>
      <family val="2"/>
    </font>
    <font>
      <sz val="12"/>
      <name val="Arial Unicode MS"/>
      <family val="2"/>
    </font>
    <font>
      <b/>
      <sz val="18"/>
      <color indexed="9"/>
      <name val="Arial Unicode MS"/>
      <family val="2"/>
    </font>
    <font>
      <sz val="11"/>
      <color indexed="8"/>
      <name val="Arial"/>
      <family val="2"/>
    </font>
    <font>
      <b/>
      <sz val="12"/>
      <color indexed="8"/>
      <name val="Arial Unicode MS"/>
      <family val="2"/>
    </font>
    <font>
      <b/>
      <sz val="12"/>
      <name val="Arial Unicode MS"/>
      <family val="2"/>
    </font>
    <font>
      <sz val="12"/>
      <name val="Arial"/>
      <family val="2"/>
    </font>
    <font>
      <sz val="12"/>
      <name val="Arial"/>
      <family val="2"/>
    </font>
    <font>
      <b/>
      <sz val="18"/>
      <name val="Arial Unicode MS"/>
      <family val="2"/>
    </font>
    <font>
      <sz val="14"/>
      <name val="Arial"/>
      <family val="2"/>
    </font>
    <font>
      <sz val="14"/>
      <name val="Arial"/>
      <family val="2"/>
    </font>
    <font>
      <sz val="12"/>
      <color indexed="8"/>
      <name val="Arial Unicode MS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theme="0"/>
      <name val="Verdana"/>
      <family val="2"/>
    </font>
    <font>
      <sz val="11"/>
      <name val="宋体"/>
      <charset val="128"/>
    </font>
    <font>
      <b/>
      <sz val="9"/>
      <name val="Verdana"/>
      <family val="2"/>
    </font>
    <font>
      <sz val="8"/>
      <name val="Verdana"/>
      <family val="2"/>
    </font>
    <font>
      <sz val="8"/>
      <name val="宋体"/>
      <charset val="128"/>
    </font>
    <font>
      <b/>
      <i/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22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11"/>
      <name val="ＭＳ Ｐ明朝"/>
      <family val="1"/>
    </font>
    <font>
      <u/>
      <sz val="10.8"/>
      <color indexed="12"/>
      <name val="Times New Roman"/>
      <family val="1"/>
    </font>
    <font>
      <b/>
      <sz val="14"/>
      <name val="ＭＳ Ｐ明朝"/>
      <family val="1"/>
    </font>
    <font>
      <sz val="14"/>
      <color indexed="8"/>
      <name val="宋体"/>
      <charset val="128"/>
    </font>
    <font>
      <b/>
      <sz val="14"/>
      <name val="Times New Roman"/>
      <family val="1"/>
    </font>
    <font>
      <sz val="14"/>
      <color indexed="10"/>
      <name val="ＭＳ Ｐ明朝"/>
      <family val="1"/>
    </font>
    <font>
      <sz val="12"/>
      <name val="Times New Roman"/>
      <family val="1"/>
    </font>
    <font>
      <b/>
      <sz val="16"/>
      <color indexed="10"/>
      <name val="ＭＳ Ｐ明朝"/>
      <family val="1"/>
    </font>
    <font>
      <b/>
      <sz val="16"/>
      <color indexed="10"/>
      <name val="宋体"/>
      <charset val="128"/>
    </font>
    <font>
      <b/>
      <sz val="14"/>
      <color indexed="12"/>
      <name val="新細明體"/>
      <charset val="134"/>
    </font>
    <font>
      <b/>
      <sz val="14"/>
      <color indexed="12"/>
      <name val="Times New Roman"/>
      <family val="1"/>
    </font>
    <font>
      <b/>
      <sz val="14"/>
      <name val="新細明體"/>
      <charset val="134"/>
    </font>
    <font>
      <b/>
      <sz val="14"/>
      <color indexed="8"/>
      <name val="宋体"/>
      <charset val="128"/>
    </font>
    <font>
      <u/>
      <sz val="14"/>
      <color indexed="20"/>
      <name val="Times New Roman"/>
      <family val="1"/>
    </font>
    <font>
      <b/>
      <sz val="14"/>
      <color indexed="12"/>
      <name val="宋体"/>
      <charset val="128"/>
    </font>
    <font>
      <sz val="18"/>
      <name val="Times New Roman"/>
      <family val="1"/>
    </font>
    <font>
      <sz val="14"/>
      <name val="ＭＳ Ｐ明朝"/>
      <family val="1"/>
    </font>
    <font>
      <sz val="12"/>
      <name val="新細明體"/>
      <charset val="134"/>
    </font>
    <font>
      <b/>
      <u/>
      <sz val="10"/>
      <name val="Times New Roman"/>
      <family val="1"/>
    </font>
    <font>
      <sz val="12"/>
      <name val="細明體"/>
      <charset val="134"/>
    </font>
    <font>
      <sz val="12"/>
      <name val="ＭＳ Ｐ明朝"/>
      <family val="1"/>
    </font>
    <font>
      <u/>
      <sz val="12"/>
      <name val="Times New Roman"/>
      <family val="1"/>
    </font>
    <font>
      <b/>
      <sz val="12"/>
      <color indexed="10"/>
      <name val="新細明體"/>
      <charset val="134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rgb="FFFF0000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u/>
      <sz val="16"/>
      <name val="Calibri"/>
      <family val="2"/>
    </font>
    <font>
      <sz val="16"/>
      <color rgb="FFFF0000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  <font>
      <sz val="11"/>
      <color theme="1"/>
      <name val="ＭＳ Ｐゴシック"/>
      <family val="1"/>
      <charset val="134"/>
      <scheme val="minor"/>
    </font>
    <font>
      <sz val="8"/>
      <name val="Arial"/>
      <family val="2"/>
    </font>
    <font>
      <sz val="11"/>
      <color indexed="8"/>
      <name val="ＭＳ Ｐゴシック"/>
      <family val="2"/>
    </font>
    <font>
      <u/>
      <sz val="11"/>
      <color indexed="12"/>
      <name val="ＭＳ Ｐ明朝"/>
      <family val="1"/>
    </font>
    <font>
      <b/>
      <i/>
      <sz val="16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ＭＳ Ｐゴシック"/>
      <family val="2"/>
    </font>
    <font>
      <sz val="11"/>
      <color theme="1"/>
      <name val="ＭＳ Ｐゴシック"/>
      <family val="1"/>
      <charset val="134"/>
      <scheme val="minor"/>
    </font>
    <font>
      <sz val="11"/>
      <name val="ＭＳ Ｐゴシック"/>
      <family val="2"/>
    </font>
    <font>
      <sz val="12"/>
      <name val="·s²Ó©úÅé"/>
      <family val="3"/>
      <charset val="136"/>
    </font>
    <font>
      <sz val="12"/>
      <color theme="1"/>
      <name val="Times New Roman"/>
      <family val="1"/>
    </font>
    <font>
      <b/>
      <sz val="14"/>
      <color indexed="10"/>
      <name val="宋体"/>
      <charset val="128"/>
    </font>
    <font>
      <b/>
      <sz val="12"/>
      <color indexed="8"/>
      <name val="宋体"/>
      <charset val="128"/>
    </font>
    <font>
      <sz val="12"/>
      <color indexed="8"/>
      <name val="宋体"/>
      <charset val="128"/>
    </font>
    <font>
      <b/>
      <sz val="12"/>
      <name val="細明體"/>
      <family val="3"/>
      <charset val="136"/>
    </font>
    <font>
      <b/>
      <sz val="14"/>
      <name val="細明體"/>
      <family val="3"/>
      <charset val="136"/>
    </font>
    <font>
      <sz val="14"/>
      <color indexed="8"/>
      <name val="Times New Roman"/>
      <family val="1"/>
    </font>
    <font>
      <sz val="14"/>
      <name val="BIG5 Gothic"/>
      <family val="1"/>
    </font>
    <font>
      <sz val="14"/>
      <color indexed="10"/>
      <name val="Times New Roman"/>
      <family val="1"/>
    </font>
    <font>
      <i/>
      <sz val="11"/>
      <name val="Calibri"/>
      <family val="2"/>
    </font>
    <font>
      <sz val="9"/>
      <name val="宋体"/>
      <charset val="128"/>
    </font>
    <font>
      <b/>
      <sz val="9"/>
      <name val="宋体"/>
      <charset val="128"/>
    </font>
    <font>
      <sz val="10"/>
      <name val="宋体"/>
      <charset val="128"/>
    </font>
    <font>
      <b/>
      <sz val="16"/>
      <name val="宋体"/>
      <charset val="128"/>
    </font>
    <font>
      <b/>
      <sz val="10"/>
      <color indexed="12"/>
      <name val="宋体"/>
      <charset val="128"/>
    </font>
    <font>
      <sz val="9"/>
      <name val="細明體"/>
      <family val="3"/>
      <charset val="136"/>
    </font>
    <font>
      <b/>
      <sz val="14"/>
      <name val="宋体"/>
      <charset val="128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5117038483843"/>
        <bgColor indexed="64"/>
      </patternFill>
    </fill>
  </fills>
  <borders count="1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9">
    <xf numFmtId="0" fontId="0" fillId="0" borderId="0"/>
    <xf numFmtId="10" fontId="93" fillId="18" borderId="76" applyNumberFormat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177" fontId="99" fillId="0" borderId="0" applyBorder="0" applyProtection="0">
      <alignment vertical="center"/>
    </xf>
    <xf numFmtId="184" fontId="97" fillId="0" borderId="0" applyFont="0" applyFill="0" applyBorder="0" applyAlignment="0" applyProtection="0"/>
    <xf numFmtId="10" fontId="97" fillId="0" borderId="0" applyFont="0" applyFill="0" applyBorder="0" applyAlignment="0" applyProtection="0"/>
    <xf numFmtId="0" fontId="92" fillId="23" borderId="0" applyNumberFormat="0" applyBorder="0" applyAlignment="0" applyProtection="0">
      <alignment vertical="center"/>
    </xf>
    <xf numFmtId="182" fontId="97" fillId="0" borderId="0" applyFont="0" applyFill="0" applyBorder="0" applyAlignment="0" applyProtection="0"/>
    <xf numFmtId="0" fontId="92" fillId="24" borderId="0" applyNumberFormat="0" applyBorder="0" applyAlignment="0" applyProtection="0">
      <alignment vertical="center"/>
    </xf>
    <xf numFmtId="0" fontId="94" fillId="21" borderId="0" applyNumberFormat="0" applyBorder="0" applyAlignment="0" applyProtection="0">
      <alignment vertical="center"/>
    </xf>
    <xf numFmtId="0" fontId="92" fillId="25" borderId="0" applyNumberFormat="0" applyBorder="0" applyAlignment="0" applyProtection="0">
      <alignment vertical="center"/>
    </xf>
    <xf numFmtId="0" fontId="94" fillId="22" borderId="0" applyNumberFormat="0" applyBorder="0" applyAlignment="0" applyProtection="0">
      <alignment vertical="center"/>
    </xf>
    <xf numFmtId="0" fontId="94" fillId="19" borderId="0" applyNumberFormat="0" applyBorder="0" applyAlignment="0" applyProtection="0">
      <alignment vertical="center"/>
    </xf>
    <xf numFmtId="0" fontId="94" fillId="20" borderId="0" applyNumberFormat="0" applyBorder="0" applyAlignment="0" applyProtection="0">
      <alignment vertical="center"/>
    </xf>
    <xf numFmtId="0" fontId="94" fillId="19" borderId="0" applyNumberFormat="0" applyBorder="0" applyAlignment="0" applyProtection="0">
      <alignment vertical="center"/>
    </xf>
    <xf numFmtId="38" fontId="93" fillId="7" borderId="0" applyNumberFormat="0" applyBorder="0" applyAlignment="0" applyProtection="0"/>
    <xf numFmtId="178" fontId="96" fillId="0" borderId="0"/>
    <xf numFmtId="0" fontId="98" fillId="0" borderId="0"/>
    <xf numFmtId="186" fontId="97" fillId="0" borderId="0" applyFont="0" applyFill="0" applyBorder="0" applyAlignment="0" applyProtection="0"/>
    <xf numFmtId="188" fontId="97" fillId="0" borderId="0" applyFont="0" applyFill="0" applyBorder="0" applyAlignment="0" applyProtection="0"/>
    <xf numFmtId="0" fontId="100" fillId="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01" fillId="0" borderId="0">
      <alignment vertical="center"/>
    </xf>
    <xf numFmtId="0" fontId="101" fillId="0" borderId="0">
      <alignment vertical="center"/>
    </xf>
    <xf numFmtId="0" fontId="60" fillId="0" borderId="0"/>
    <xf numFmtId="0" fontId="102" fillId="0" borderId="0"/>
    <xf numFmtId="0" fontId="103" fillId="0" borderId="0"/>
    <xf numFmtId="0" fontId="3" fillId="0" borderId="0">
      <alignment vertical="center"/>
    </xf>
    <xf numFmtId="190" fontId="104" fillId="0" borderId="0">
      <alignment vertical="center"/>
    </xf>
  </cellStyleXfs>
  <cellXfs count="705">
    <xf numFmtId="0" fontId="0" fillId="0" borderId="0" xfId="0"/>
    <xf numFmtId="0" fontId="0" fillId="0" borderId="0" xfId="0" applyFill="1"/>
    <xf numFmtId="0" fontId="1" fillId="0" borderId="8" xfId="0" applyFont="1" applyFill="1" applyBorder="1" applyAlignment="1">
      <alignment horizontal="center" vertical="center"/>
    </xf>
    <xf numFmtId="58" fontId="1" fillId="0" borderId="8" xfId="0" applyNumberFormat="1" applyFont="1" applyFill="1" applyBorder="1" applyAlignment="1">
      <alignment horizontal="center" vertical="center" wrapText="1"/>
    </xf>
    <xf numFmtId="58" fontId="1" fillId="0" borderId="9" xfId="0" applyNumberFormat="1" applyFont="1" applyFill="1" applyBorder="1" applyAlignment="1">
      <alignment horizontal="center" vertical="center" wrapText="1"/>
    </xf>
    <xf numFmtId="190" fontId="4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90" fontId="6" fillId="0" borderId="9" xfId="0" applyNumberFormat="1" applyFont="1" applyFill="1" applyBorder="1" applyAlignment="1">
      <alignment horizontal="center" vertical="center"/>
    </xf>
    <xf numFmtId="190" fontId="6" fillId="3" borderId="9" xfId="0" applyNumberFormat="1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58" fontId="1" fillId="3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93" fontId="8" fillId="0" borderId="16" xfId="25" applyNumberFormat="1" applyFont="1" applyFill="1" applyBorder="1" applyAlignment="1">
      <alignment horizontal="center" vertical="center" shrinkToFit="1"/>
    </xf>
    <xf numFmtId="193" fontId="8" fillId="0" borderId="17" xfId="25" applyNumberFormat="1" applyFont="1" applyFill="1" applyBorder="1" applyAlignment="1">
      <alignment horizontal="center" vertical="center" shrinkToFit="1"/>
    </xf>
    <xf numFmtId="193" fontId="8" fillId="0" borderId="18" xfId="25" applyNumberFormat="1" applyFont="1" applyFill="1" applyBorder="1" applyAlignment="1">
      <alignment horizontal="center" vertical="center" shrinkToFit="1"/>
    </xf>
    <xf numFmtId="0" fontId="0" fillId="0" borderId="0" xfId="0" applyFont="1"/>
    <xf numFmtId="181" fontId="9" fillId="0" borderId="0" xfId="0" applyNumberFormat="1" applyFont="1" applyFill="1" applyBorder="1" applyAlignment="1">
      <alignment vertical="center"/>
    </xf>
    <xf numFmtId="187" fontId="10" fillId="0" borderId="0" xfId="0" applyNumberFormat="1" applyFont="1" applyFill="1" applyBorder="1" applyAlignment="1">
      <alignment vertical="center"/>
    </xf>
    <xf numFmtId="187" fontId="13" fillId="6" borderId="23" xfId="0" applyNumberFormat="1" applyFont="1" applyFill="1" applyBorder="1" applyAlignment="1">
      <alignment vertical="center"/>
    </xf>
    <xf numFmtId="187" fontId="13" fillId="6" borderId="24" xfId="0" applyNumberFormat="1" applyFont="1" applyFill="1" applyBorder="1" applyAlignment="1">
      <alignment horizontal="right" vertical="center"/>
    </xf>
    <xf numFmtId="187" fontId="13" fillId="6" borderId="24" xfId="0" applyNumberFormat="1" applyFont="1" applyFill="1" applyBorder="1" applyAlignment="1">
      <alignment vertical="center"/>
    </xf>
    <xf numFmtId="189" fontId="13" fillId="6" borderId="24" xfId="0" applyNumberFormat="1" applyFont="1" applyFill="1" applyBorder="1" applyAlignment="1">
      <alignment vertical="center"/>
    </xf>
    <xf numFmtId="192" fontId="13" fillId="6" borderId="24" xfId="0" applyNumberFormat="1" applyFont="1" applyFill="1" applyBorder="1" applyAlignment="1">
      <alignment horizontal="right" vertical="center"/>
    </xf>
    <xf numFmtId="187" fontId="13" fillId="6" borderId="24" xfId="0" applyNumberFormat="1" applyFont="1" applyFill="1" applyBorder="1" applyAlignment="1">
      <alignment horizontal="center" vertical="center"/>
    </xf>
    <xf numFmtId="187" fontId="10" fillId="6" borderId="24" xfId="0" applyNumberFormat="1" applyFont="1" applyFill="1" applyBorder="1" applyAlignment="1">
      <alignment vertical="center"/>
    </xf>
    <xf numFmtId="187" fontId="14" fillId="7" borderId="25" xfId="0" applyNumberFormat="1" applyFont="1" applyFill="1" applyBorder="1" applyAlignment="1">
      <alignment horizontal="center" vertical="center"/>
    </xf>
    <xf numFmtId="187" fontId="14" fillId="7" borderId="26" xfId="0" applyNumberFormat="1" applyFont="1" applyFill="1" applyBorder="1" applyAlignment="1">
      <alignment horizontal="center" vertical="center"/>
    </xf>
    <xf numFmtId="189" fontId="14" fillId="7" borderId="26" xfId="0" applyNumberFormat="1" applyFont="1" applyFill="1" applyBorder="1" applyAlignment="1">
      <alignment horizontal="center" vertical="center" wrapText="1"/>
    </xf>
    <xf numFmtId="187" fontId="14" fillId="7" borderId="26" xfId="0" applyNumberFormat="1" applyFont="1" applyFill="1" applyBorder="1" applyAlignment="1">
      <alignment horizontal="center" vertical="center" wrapText="1"/>
    </xf>
    <xf numFmtId="192" fontId="14" fillId="7" borderId="26" xfId="0" applyNumberFormat="1" applyFont="1" applyFill="1" applyBorder="1" applyAlignment="1">
      <alignment horizontal="center" vertical="center" wrapText="1"/>
    </xf>
    <xf numFmtId="189" fontId="10" fillId="8" borderId="27" xfId="0" applyNumberFormat="1" applyFont="1" applyFill="1" applyBorder="1" applyAlignment="1">
      <alignment horizontal="left"/>
    </xf>
    <xf numFmtId="187" fontId="10" fillId="8" borderId="28" xfId="0" applyNumberFormat="1" applyFont="1" applyFill="1" applyBorder="1" applyAlignment="1">
      <alignment horizontal="left"/>
    </xf>
    <xf numFmtId="189" fontId="10" fillId="0" borderId="28" xfId="0" applyNumberFormat="1" applyFont="1" applyFill="1" applyBorder="1" applyAlignment="1">
      <alignment horizontal="center"/>
    </xf>
    <xf numFmtId="187" fontId="10" fillId="9" borderId="28" xfId="0" applyNumberFormat="1" applyFont="1" applyFill="1" applyBorder="1" applyAlignment="1">
      <alignment horizontal="center"/>
    </xf>
    <xf numFmtId="192" fontId="15" fillId="9" borderId="29" xfId="0" applyNumberFormat="1" applyFont="1" applyFill="1" applyBorder="1" applyAlignment="1">
      <alignment horizontal="center" vertical="center"/>
    </xf>
    <xf numFmtId="187" fontId="15" fillId="9" borderId="29" xfId="0" applyNumberFormat="1" applyFont="1" applyFill="1" applyBorder="1" applyAlignment="1">
      <alignment horizontal="center" vertical="center"/>
    </xf>
    <xf numFmtId="187" fontId="10" fillId="0" borderId="28" xfId="0" applyNumberFormat="1" applyFont="1" applyFill="1" applyBorder="1" applyAlignment="1">
      <alignment horizontal="center"/>
    </xf>
    <xf numFmtId="187" fontId="15" fillId="0" borderId="29" xfId="0" applyNumberFormat="1" applyFont="1" applyFill="1" applyBorder="1" applyAlignment="1">
      <alignment horizontal="center" vertical="center"/>
    </xf>
    <xf numFmtId="189" fontId="10" fillId="8" borderId="30" xfId="0" applyNumberFormat="1" applyFont="1" applyFill="1" applyBorder="1" applyAlignment="1">
      <alignment horizontal="left"/>
    </xf>
    <xf numFmtId="187" fontId="10" fillId="8" borderId="31" xfId="0" applyNumberFormat="1" applyFont="1" applyFill="1" applyBorder="1" applyAlignment="1">
      <alignment horizontal="left"/>
    </xf>
    <xf numFmtId="189" fontId="10" fillId="0" borderId="31" xfId="0" applyNumberFormat="1" applyFont="1" applyFill="1" applyBorder="1" applyAlignment="1">
      <alignment horizontal="center"/>
    </xf>
    <xf numFmtId="187" fontId="10" fillId="0" borderId="31" xfId="0" applyNumberFormat="1" applyFont="1" applyFill="1" applyBorder="1" applyAlignment="1">
      <alignment horizontal="center"/>
    </xf>
    <xf numFmtId="192" fontId="15" fillId="9" borderId="31" xfId="0" applyNumberFormat="1" applyFont="1" applyFill="1" applyBorder="1" applyAlignment="1">
      <alignment horizontal="center" vertical="center"/>
    </xf>
    <xf numFmtId="187" fontId="15" fillId="0" borderId="31" xfId="0" applyNumberFormat="1" applyFont="1" applyFill="1" applyBorder="1" applyAlignment="1">
      <alignment horizontal="center" vertical="center"/>
    </xf>
    <xf numFmtId="187" fontId="14" fillId="6" borderId="23" xfId="0" applyNumberFormat="1" applyFont="1" applyFill="1" applyBorder="1" applyAlignment="1">
      <alignment vertical="center"/>
    </xf>
    <xf numFmtId="187" fontId="14" fillId="6" borderId="24" xfId="0" applyNumberFormat="1" applyFont="1" applyFill="1" applyBorder="1" applyAlignment="1">
      <alignment horizontal="right" vertical="center"/>
    </xf>
    <xf numFmtId="187" fontId="14" fillId="6" borderId="24" xfId="0" applyNumberFormat="1" applyFont="1" applyFill="1" applyBorder="1" applyAlignment="1">
      <alignment vertical="center"/>
    </xf>
    <xf numFmtId="189" fontId="14" fillId="6" borderId="24" xfId="0" applyNumberFormat="1" applyFont="1" applyFill="1" applyBorder="1" applyAlignment="1">
      <alignment vertical="center"/>
    </xf>
    <xf numFmtId="192" fontId="14" fillId="6" borderId="24" xfId="0" applyNumberFormat="1" applyFont="1" applyFill="1" applyBorder="1" applyAlignment="1">
      <alignment horizontal="right" vertical="center"/>
    </xf>
    <xf numFmtId="187" fontId="14" fillId="6" borderId="24" xfId="0" applyNumberFormat="1" applyFont="1" applyFill="1" applyBorder="1" applyAlignment="1">
      <alignment horizontal="center" vertical="center"/>
    </xf>
    <xf numFmtId="192" fontId="16" fillId="9" borderId="31" xfId="0" applyNumberFormat="1" applyFont="1" applyFill="1" applyBorder="1" applyAlignment="1">
      <alignment horizontal="center" vertical="center"/>
    </xf>
    <xf numFmtId="187" fontId="16" fillId="0" borderId="31" xfId="0" applyNumberFormat="1" applyFont="1" applyFill="1" applyBorder="1" applyAlignment="1">
      <alignment horizontal="center" vertical="center"/>
    </xf>
    <xf numFmtId="187" fontId="14" fillId="7" borderId="34" xfId="0" applyNumberFormat="1" applyFont="1" applyFill="1" applyBorder="1" applyAlignment="1">
      <alignment horizontal="center" vertical="center"/>
    </xf>
    <xf numFmtId="187" fontId="14" fillId="7" borderId="35" xfId="0" applyNumberFormat="1" applyFont="1" applyFill="1" applyBorder="1" applyAlignment="1">
      <alignment horizontal="center" vertical="center"/>
    </xf>
    <xf numFmtId="189" fontId="14" fillId="7" borderId="35" xfId="0" applyNumberFormat="1" applyFont="1" applyFill="1" applyBorder="1" applyAlignment="1">
      <alignment horizontal="center" vertical="center" wrapText="1"/>
    </xf>
    <xf numFmtId="187" fontId="14" fillId="7" borderId="35" xfId="0" applyNumberFormat="1" applyFont="1" applyFill="1" applyBorder="1" applyAlignment="1">
      <alignment horizontal="center" vertical="center" wrapText="1"/>
    </xf>
    <xf numFmtId="192" fontId="14" fillId="7" borderId="35" xfId="0" applyNumberFormat="1" applyFont="1" applyFill="1" applyBorder="1" applyAlignment="1">
      <alignment horizontal="center" vertical="center" wrapText="1"/>
    </xf>
    <xf numFmtId="192" fontId="16" fillId="9" borderId="29" xfId="0" applyNumberFormat="1" applyFont="1" applyFill="1" applyBorder="1" applyAlignment="1">
      <alignment horizontal="center" vertical="center"/>
    </xf>
    <xf numFmtId="187" fontId="16" fillId="0" borderId="29" xfId="0" applyNumberFormat="1" applyFont="1" applyFill="1" applyBorder="1" applyAlignment="1">
      <alignment horizontal="center" vertical="center"/>
    </xf>
    <xf numFmtId="187" fontId="14" fillId="6" borderId="19" xfId="0" applyNumberFormat="1" applyFont="1" applyFill="1" applyBorder="1" applyAlignment="1">
      <alignment vertical="center"/>
    </xf>
    <xf numFmtId="187" fontId="14" fillId="6" borderId="20" xfId="0" applyNumberFormat="1" applyFont="1" applyFill="1" applyBorder="1" applyAlignment="1">
      <alignment horizontal="right" vertical="center"/>
    </xf>
    <xf numFmtId="187" fontId="14" fillId="6" borderId="20" xfId="0" applyNumberFormat="1" applyFont="1" applyFill="1" applyBorder="1" applyAlignment="1">
      <alignment vertical="center"/>
    </xf>
    <xf numFmtId="189" fontId="14" fillId="6" borderId="20" xfId="0" applyNumberFormat="1" applyFont="1" applyFill="1" applyBorder="1" applyAlignment="1">
      <alignment vertical="center"/>
    </xf>
    <xf numFmtId="189" fontId="14" fillId="6" borderId="20" xfId="0" applyNumberFormat="1" applyFont="1" applyFill="1" applyBorder="1" applyAlignment="1">
      <alignment horizontal="center" vertical="center"/>
    </xf>
    <xf numFmtId="187" fontId="10" fillId="7" borderId="34" xfId="0" applyNumberFormat="1" applyFont="1" applyFill="1" applyBorder="1" applyAlignment="1">
      <alignment horizontal="center" vertical="center"/>
    </xf>
    <xf numFmtId="187" fontId="10" fillId="7" borderId="35" xfId="0" applyNumberFormat="1" applyFont="1" applyFill="1" applyBorder="1" applyAlignment="1">
      <alignment horizontal="center" vertical="center"/>
    </xf>
    <xf numFmtId="187" fontId="10" fillId="7" borderId="35" xfId="0" applyNumberFormat="1" applyFont="1" applyFill="1" applyBorder="1" applyAlignment="1">
      <alignment horizontal="center" vertical="center" wrapText="1"/>
    </xf>
    <xf numFmtId="189" fontId="10" fillId="7" borderId="35" xfId="0" applyNumberFormat="1" applyFont="1" applyFill="1" applyBorder="1" applyAlignment="1">
      <alignment horizontal="center" vertical="center" wrapText="1"/>
    </xf>
    <xf numFmtId="189" fontId="10" fillId="7" borderId="36" xfId="0" applyNumberFormat="1" applyFont="1" applyFill="1" applyBorder="1" applyAlignment="1">
      <alignment horizontal="center" vertical="center" wrapText="1"/>
    </xf>
    <xf numFmtId="187" fontId="10" fillId="7" borderId="34" xfId="0" applyNumberFormat="1" applyFont="1" applyFill="1" applyBorder="1" applyAlignment="1">
      <alignment horizontal="center" vertical="center" wrapText="1"/>
    </xf>
    <xf numFmtId="180" fontId="18" fillId="0" borderId="37" xfId="0" applyNumberFormat="1" applyFont="1" applyFill="1" applyBorder="1" applyAlignment="1">
      <alignment horizontal="left"/>
    </xf>
    <xf numFmtId="180" fontId="18" fillId="0" borderId="0" xfId="0" applyNumberFormat="1" applyFont="1" applyFill="1" applyBorder="1" applyAlignment="1">
      <alignment horizontal="left"/>
    </xf>
    <xf numFmtId="180" fontId="18" fillId="0" borderId="0" xfId="0" applyNumberFormat="1" applyFont="1" applyFill="1" applyBorder="1" applyAlignment="1">
      <alignment horizontal="left" vertical="center"/>
    </xf>
    <xf numFmtId="187" fontId="15" fillId="0" borderId="0" xfId="0" applyNumberFormat="1" applyFont="1" applyFill="1" applyBorder="1" applyAlignment="1">
      <alignment horizontal="center" vertical="center"/>
    </xf>
    <xf numFmtId="192" fontId="15" fillId="9" borderId="0" xfId="0" applyNumberFormat="1" applyFont="1" applyFill="1" applyBorder="1" applyAlignment="1">
      <alignment horizontal="center" vertical="center"/>
    </xf>
    <xf numFmtId="180" fontId="19" fillId="0" borderId="37" xfId="0" applyNumberFormat="1" applyFont="1" applyFill="1" applyBorder="1" applyAlignment="1">
      <alignment horizontal="left"/>
    </xf>
    <xf numFmtId="180" fontId="19" fillId="0" borderId="0" xfId="0" applyNumberFormat="1" applyFont="1" applyFill="1" applyBorder="1" applyAlignment="1">
      <alignment horizontal="left"/>
    </xf>
    <xf numFmtId="187" fontId="16" fillId="0" borderId="0" xfId="0" applyNumberFormat="1" applyFont="1" applyFill="1" applyBorder="1" applyAlignment="1">
      <alignment horizontal="center" vertical="center"/>
    </xf>
    <xf numFmtId="192" fontId="16" fillId="9" borderId="0" xfId="0" applyNumberFormat="1" applyFont="1" applyFill="1" applyBorder="1" applyAlignment="1">
      <alignment horizontal="center" vertical="center"/>
    </xf>
    <xf numFmtId="180" fontId="18" fillId="0" borderId="19" xfId="0" applyNumberFormat="1" applyFont="1" applyFill="1" applyBorder="1" applyAlignment="1">
      <alignment horizontal="left"/>
    </xf>
    <xf numFmtId="180" fontId="18" fillId="0" borderId="20" xfId="0" applyNumberFormat="1" applyFont="1" applyFill="1" applyBorder="1" applyAlignment="1">
      <alignment horizontal="left"/>
    </xf>
    <xf numFmtId="180" fontId="18" fillId="0" borderId="20" xfId="0" applyNumberFormat="1" applyFont="1" applyFill="1" applyBorder="1" applyAlignment="1">
      <alignment horizontal="left" vertical="center"/>
    </xf>
    <xf numFmtId="187" fontId="15" fillId="0" borderId="20" xfId="0" applyNumberFormat="1" applyFont="1" applyFill="1" applyBorder="1" applyAlignment="1">
      <alignment horizontal="center" vertical="center"/>
    </xf>
    <xf numFmtId="192" fontId="15" fillId="9" borderId="20" xfId="0" applyNumberFormat="1" applyFont="1" applyFill="1" applyBorder="1" applyAlignment="1">
      <alignment horizontal="center" vertical="center"/>
    </xf>
    <xf numFmtId="187" fontId="13" fillId="6" borderId="40" xfId="0" applyNumberFormat="1" applyFont="1" applyFill="1" applyBorder="1" applyAlignment="1">
      <alignment horizontal="center" vertical="center"/>
    </xf>
    <xf numFmtId="187" fontId="14" fillId="7" borderId="41" xfId="0" applyNumberFormat="1" applyFont="1" applyFill="1" applyBorder="1" applyAlignment="1">
      <alignment horizontal="center" vertical="center" wrapText="1"/>
    </xf>
    <xf numFmtId="187" fontId="10" fillId="0" borderId="42" xfId="0" applyNumberFormat="1" applyFont="1" applyFill="1" applyBorder="1" applyAlignment="1">
      <alignment horizontal="center"/>
    </xf>
    <xf numFmtId="187" fontId="10" fillId="0" borderId="43" xfId="0" applyNumberFormat="1" applyFont="1" applyFill="1" applyBorder="1" applyAlignment="1">
      <alignment horizontal="center"/>
    </xf>
    <xf numFmtId="187" fontId="14" fillId="6" borderId="40" xfId="0" applyNumberFormat="1" applyFont="1" applyFill="1" applyBorder="1" applyAlignment="1">
      <alignment horizontal="center" vertical="center"/>
    </xf>
    <xf numFmtId="187" fontId="14" fillId="7" borderId="45" xfId="0" applyNumberFormat="1" applyFont="1" applyFill="1" applyBorder="1" applyAlignment="1">
      <alignment horizontal="center" vertical="center" wrapText="1"/>
    </xf>
    <xf numFmtId="189" fontId="16" fillId="0" borderId="0" xfId="0" applyNumberFormat="1" applyFont="1" applyFill="1" applyBorder="1" applyAlignment="1">
      <alignment horizontal="center" vertical="center"/>
    </xf>
    <xf numFmtId="189" fontId="9" fillId="0" borderId="0" xfId="0" applyNumberFormat="1" applyFont="1" applyFill="1" applyBorder="1" applyAlignment="1">
      <alignment horizontal="center" vertical="center"/>
    </xf>
    <xf numFmtId="189" fontId="9" fillId="0" borderId="0" xfId="0" applyNumberFormat="1" applyFont="1" applyFill="1" applyBorder="1" applyAlignment="1">
      <alignment vertical="center"/>
    </xf>
    <xf numFmtId="187" fontId="9" fillId="0" borderId="0" xfId="0" applyNumberFormat="1" applyFont="1" applyFill="1" applyBorder="1" applyAlignment="1">
      <alignment vertical="center"/>
    </xf>
    <xf numFmtId="189" fontId="10" fillId="0" borderId="0" xfId="0" applyNumberFormat="1" applyFont="1" applyFill="1" applyBorder="1" applyAlignment="1">
      <alignment vertical="center"/>
    </xf>
    <xf numFmtId="189" fontId="14" fillId="6" borderId="38" xfId="0" applyNumberFormat="1" applyFont="1" applyFill="1" applyBorder="1" applyAlignment="1">
      <alignment vertical="center"/>
    </xf>
    <xf numFmtId="187" fontId="10" fillId="7" borderId="45" xfId="0" applyNumberFormat="1" applyFont="1" applyFill="1" applyBorder="1" applyAlignment="1">
      <alignment horizontal="center" vertical="center" wrapText="1"/>
    </xf>
    <xf numFmtId="187" fontId="15" fillId="0" borderId="46" xfId="0" applyNumberFormat="1" applyFont="1" applyFill="1" applyBorder="1" applyAlignment="1">
      <alignment horizontal="center" vertical="center"/>
    </xf>
    <xf numFmtId="187" fontId="16" fillId="0" borderId="46" xfId="0" applyNumberFormat="1" applyFont="1" applyFill="1" applyBorder="1" applyAlignment="1">
      <alignment horizontal="center" vertical="center"/>
    </xf>
    <xf numFmtId="187" fontId="15" fillId="0" borderId="38" xfId="0" applyNumberFormat="1" applyFont="1" applyFill="1" applyBorder="1" applyAlignment="1">
      <alignment horizontal="center" vertical="center"/>
    </xf>
    <xf numFmtId="180" fontId="19" fillId="0" borderId="19" xfId="0" applyNumberFormat="1" applyFont="1" applyFill="1" applyBorder="1" applyAlignment="1">
      <alignment horizontal="left"/>
    </xf>
    <xf numFmtId="180" fontId="19" fillId="0" borderId="20" xfId="0" applyNumberFormat="1" applyFont="1" applyFill="1" applyBorder="1" applyAlignment="1">
      <alignment horizontal="left"/>
    </xf>
    <xf numFmtId="187" fontId="16" fillId="0" borderId="20" xfId="0" applyNumberFormat="1" applyFont="1" applyFill="1" applyBorder="1" applyAlignment="1">
      <alignment horizontal="center" vertical="center"/>
    </xf>
    <xf numFmtId="192" fontId="16" fillId="9" borderId="20" xfId="0" applyNumberFormat="1" applyFont="1" applyFill="1" applyBorder="1" applyAlignment="1">
      <alignment horizontal="center" vertical="center"/>
    </xf>
    <xf numFmtId="180" fontId="16" fillId="0" borderId="0" xfId="0" applyNumberFormat="1" applyFont="1" applyFill="1" applyBorder="1" applyAlignment="1">
      <alignment horizontal="left" vertical="center"/>
    </xf>
    <xf numFmtId="187" fontId="20" fillId="7" borderId="34" xfId="0" applyNumberFormat="1" applyFont="1" applyFill="1" applyBorder="1" applyAlignment="1">
      <alignment horizontal="center" vertical="center"/>
    </xf>
    <xf numFmtId="187" fontId="20" fillId="7" borderId="35" xfId="0" applyNumberFormat="1" applyFont="1" applyFill="1" applyBorder="1" applyAlignment="1">
      <alignment horizontal="center" vertical="center"/>
    </xf>
    <xf numFmtId="187" fontId="20" fillId="7" borderId="35" xfId="0" applyNumberFormat="1" applyFont="1" applyFill="1" applyBorder="1" applyAlignment="1">
      <alignment horizontal="center" vertical="center" wrapText="1"/>
    </xf>
    <xf numFmtId="189" fontId="20" fillId="7" borderId="35" xfId="0" applyNumberFormat="1" applyFont="1" applyFill="1" applyBorder="1" applyAlignment="1">
      <alignment horizontal="center" vertical="center" wrapText="1"/>
    </xf>
    <xf numFmtId="189" fontId="20" fillId="7" borderId="36" xfId="0" applyNumberFormat="1" applyFont="1" applyFill="1" applyBorder="1" applyAlignment="1">
      <alignment horizontal="center" vertical="center" wrapText="1"/>
    </xf>
    <xf numFmtId="187" fontId="20" fillId="7" borderId="34" xfId="0" applyNumberFormat="1" applyFont="1" applyFill="1" applyBorder="1" applyAlignment="1">
      <alignment horizontal="center" vertical="center" wrapText="1"/>
    </xf>
    <xf numFmtId="0" fontId="21" fillId="0" borderId="0" xfId="23" applyFont="1" applyFill="1" applyBorder="1" applyAlignment="1">
      <alignment vertical="center"/>
    </xf>
    <xf numFmtId="0" fontId="22" fillId="0" borderId="0" xfId="23" applyFont="1" applyFill="1" applyBorder="1" applyAlignment="1">
      <alignment vertical="center"/>
    </xf>
    <xf numFmtId="0" fontId="23" fillId="0" borderId="0" xfId="17" applyFont="1" applyFill="1" applyBorder="1" applyAlignment="1">
      <alignment horizontal="center"/>
    </xf>
    <xf numFmtId="0" fontId="24" fillId="0" borderId="0" xfId="17" applyFont="1" applyFill="1" applyBorder="1" applyAlignment="1">
      <alignment horizontal="center"/>
    </xf>
    <xf numFmtId="0" fontId="22" fillId="0" borderId="0" xfId="23" applyFont="1" applyFill="1" applyBorder="1" applyAlignment="1">
      <alignment horizontal="center" vertical="center"/>
    </xf>
    <xf numFmtId="0" fontId="25" fillId="10" borderId="47" xfId="23" applyFont="1" applyFill="1" applyBorder="1" applyAlignment="1">
      <alignment horizontal="center" vertical="center" wrapText="1"/>
    </xf>
    <xf numFmtId="0" fontId="25" fillId="10" borderId="48" xfId="23" applyFont="1" applyFill="1" applyBorder="1" applyAlignment="1">
      <alignment horizontal="center" vertical="center"/>
    </xf>
    <xf numFmtId="0" fontId="26" fillId="0" borderId="52" xfId="17" applyFont="1" applyFill="1" applyBorder="1" applyAlignment="1">
      <alignment vertical="center" shrinkToFit="1"/>
    </xf>
    <xf numFmtId="49" fontId="26" fillId="0" borderId="53" xfId="17" applyNumberFormat="1" applyFont="1" applyFill="1" applyBorder="1" applyAlignment="1">
      <alignment horizontal="center" vertical="center"/>
    </xf>
    <xf numFmtId="185" fontId="26" fillId="0" borderId="54" xfId="23" applyNumberFormat="1" applyFont="1" applyFill="1" applyBorder="1" applyAlignment="1">
      <alignment horizontal="center" vertical="center"/>
    </xf>
    <xf numFmtId="191" fontId="27" fillId="0" borderId="55" xfId="23" applyNumberFormat="1" applyFont="1" applyFill="1" applyBorder="1" applyAlignment="1">
      <alignment horizontal="center" vertical="center"/>
    </xf>
    <xf numFmtId="195" fontId="26" fillId="0" borderId="54" xfId="23" applyNumberFormat="1" applyFont="1" applyFill="1" applyBorder="1" applyAlignment="1">
      <alignment horizontal="center" vertical="center"/>
    </xf>
    <xf numFmtId="191" fontId="26" fillId="0" borderId="0" xfId="23" applyNumberFormat="1" applyFont="1" applyFill="1" applyBorder="1" applyAlignment="1">
      <alignment horizontal="center" vertical="center"/>
    </xf>
    <xf numFmtId="191" fontId="27" fillId="0" borderId="56" xfId="23" applyNumberFormat="1" applyFont="1" applyFill="1" applyBorder="1" applyAlignment="1">
      <alignment horizontal="center" vertical="center"/>
    </xf>
    <xf numFmtId="0" fontId="26" fillId="0" borderId="54" xfId="17" applyFont="1" applyFill="1" applyBorder="1" applyAlignment="1">
      <alignment vertical="center" shrinkToFit="1"/>
    </xf>
    <xf numFmtId="49" fontId="26" fillId="0" borderId="57" xfId="17" applyNumberFormat="1" applyFont="1" applyFill="1" applyBorder="1" applyAlignment="1">
      <alignment horizontal="center" vertical="center"/>
    </xf>
    <xf numFmtId="49" fontId="26" fillId="0" borderId="58" xfId="17" applyNumberFormat="1" applyFont="1" applyFill="1" applyBorder="1" applyAlignment="1">
      <alignment horizontal="center" vertical="center"/>
    </xf>
    <xf numFmtId="0" fontId="26" fillId="0" borderId="59" xfId="17" applyFont="1" applyFill="1" applyBorder="1" applyAlignment="1">
      <alignment vertical="center" shrinkToFit="1"/>
    </xf>
    <xf numFmtId="49" fontId="26" fillId="0" borderId="60" xfId="17" applyNumberFormat="1" applyFont="1" applyFill="1" applyBorder="1" applyAlignment="1">
      <alignment horizontal="center" vertical="center"/>
    </xf>
    <xf numFmtId="185" fontId="26" fillId="0" borderId="59" xfId="23" applyNumberFormat="1" applyFont="1" applyFill="1" applyBorder="1" applyAlignment="1">
      <alignment horizontal="center" vertical="center"/>
    </xf>
    <xf numFmtId="191" fontId="27" fillId="0" borderId="61" xfId="23" applyNumberFormat="1" applyFont="1" applyFill="1" applyBorder="1" applyAlignment="1">
      <alignment horizontal="center" vertical="center"/>
    </xf>
    <xf numFmtId="195" fontId="26" fillId="0" borderId="59" xfId="23" applyNumberFormat="1" applyFont="1" applyFill="1" applyBorder="1" applyAlignment="1">
      <alignment horizontal="center" vertical="center"/>
    </xf>
    <xf numFmtId="191" fontId="27" fillId="0" borderId="62" xfId="23" applyNumberFormat="1" applyFont="1" applyFill="1" applyBorder="1" applyAlignment="1">
      <alignment horizontal="center" vertical="center"/>
    </xf>
    <xf numFmtId="191" fontId="26" fillId="0" borderId="63" xfId="23" applyNumberFormat="1" applyFont="1" applyFill="1" applyBorder="1" applyAlignment="1">
      <alignment horizontal="center" vertical="center"/>
    </xf>
    <xf numFmtId="191" fontId="27" fillId="0" borderId="64" xfId="23" applyNumberFormat="1" applyFont="1" applyFill="1" applyBorder="1" applyAlignment="1">
      <alignment horizontal="center" vertical="center"/>
    </xf>
    <xf numFmtId="49" fontId="26" fillId="0" borderId="61" xfId="17" applyNumberFormat="1" applyFont="1" applyFill="1" applyBorder="1" applyAlignment="1">
      <alignment horizontal="center" vertical="center"/>
    </xf>
    <xf numFmtId="187" fontId="16" fillId="0" borderId="38" xfId="0" applyNumberFormat="1" applyFont="1" applyFill="1" applyBorder="1" applyAlignment="1">
      <alignment horizontal="center" vertical="center"/>
    </xf>
    <xf numFmtId="187" fontId="20" fillId="7" borderId="45" xfId="0" applyNumberFormat="1" applyFont="1" applyFill="1" applyBorder="1" applyAlignment="1">
      <alignment horizontal="center" vertical="center" wrapText="1"/>
    </xf>
    <xf numFmtId="0" fontId="25" fillId="10" borderId="66" xfId="23" applyFont="1" applyFill="1" applyBorder="1" applyAlignment="1">
      <alignment horizontal="center" vertical="center" wrapText="1"/>
    </xf>
    <xf numFmtId="191" fontId="26" fillId="0" borderId="67" xfId="23" applyNumberFormat="1" applyFont="1" applyFill="1" applyBorder="1" applyAlignment="1">
      <alignment horizontal="center" vertical="center"/>
    </xf>
    <xf numFmtId="0" fontId="26" fillId="0" borderId="68" xfId="23" applyFont="1" applyFill="1" applyBorder="1" applyAlignment="1">
      <alignment vertical="center"/>
    </xf>
    <xf numFmtId="191" fontId="26" fillId="0" borderId="69" xfId="23" applyNumberFormat="1" applyFont="1" applyFill="1" applyBorder="1" applyAlignment="1">
      <alignment horizontal="center" vertical="center"/>
    </xf>
    <xf numFmtId="191" fontId="26" fillId="0" borderId="70" xfId="23" applyNumberFormat="1" applyFont="1" applyFill="1" applyBorder="1" applyAlignment="1">
      <alignment horizontal="center" vertical="center"/>
    </xf>
    <xf numFmtId="191" fontId="27" fillId="0" borderId="71" xfId="23" applyNumberFormat="1" applyFont="1" applyFill="1" applyBorder="1" applyAlignment="1">
      <alignment horizontal="center" vertical="center"/>
    </xf>
    <xf numFmtId="0" fontId="26" fillId="0" borderId="72" xfId="23" applyFont="1" applyFill="1" applyBorder="1" applyAlignment="1">
      <alignment vertical="center"/>
    </xf>
    <xf numFmtId="0" fontId="29" fillId="0" borderId="74" xfId="0" applyFont="1" applyFill="1" applyBorder="1" applyAlignment="1">
      <alignment horizontal="center" vertical="center"/>
    </xf>
    <xf numFmtId="0" fontId="29" fillId="0" borderId="76" xfId="0" applyFont="1" applyFill="1" applyBorder="1" applyAlignment="1">
      <alignment horizontal="center" wrapText="1"/>
    </xf>
    <xf numFmtId="0" fontId="29" fillId="0" borderId="76" xfId="0" applyFont="1" applyFill="1" applyBorder="1" applyAlignment="1">
      <alignment horizontal="center"/>
    </xf>
    <xf numFmtId="16" fontId="30" fillId="0" borderId="76" xfId="0" applyNumberFormat="1" applyFont="1" applyFill="1" applyBorder="1" applyAlignment="1">
      <alignment horizontal="center" vertical="center"/>
    </xf>
    <xf numFmtId="49" fontId="30" fillId="0" borderId="77" xfId="0" applyNumberFormat="1" applyFont="1" applyFill="1" applyBorder="1" applyAlignment="1">
      <alignment horizontal="center" vertical="center"/>
    </xf>
    <xf numFmtId="0" fontId="29" fillId="0" borderId="76" xfId="0" applyFont="1" applyFill="1" applyBorder="1" applyAlignment="1">
      <alignment horizontal="center" vertical="center"/>
    </xf>
    <xf numFmtId="16" fontId="30" fillId="0" borderId="79" xfId="0" applyNumberFormat="1" applyFont="1" applyFill="1" applyBorder="1" applyAlignment="1">
      <alignment horizontal="center" vertical="center"/>
    </xf>
    <xf numFmtId="0" fontId="29" fillId="0" borderId="83" xfId="0" applyFont="1" applyFill="1" applyBorder="1" applyAlignment="1">
      <alignment horizontal="center"/>
    </xf>
    <xf numFmtId="16" fontId="30" fillId="0" borderId="83" xfId="0" applyNumberFormat="1" applyFont="1" applyFill="1" applyBorder="1" applyAlignment="1">
      <alignment horizontal="center" vertical="center"/>
    </xf>
    <xf numFmtId="16" fontId="30" fillId="8" borderId="76" xfId="0" applyNumberFormat="1" applyFont="1" applyFill="1" applyBorder="1" applyAlignment="1">
      <alignment horizontal="center" vertical="center"/>
    </xf>
    <xf numFmtId="16" fontId="30" fillId="8" borderId="83" xfId="0" applyNumberFormat="1" applyFont="1" applyFill="1" applyBorder="1" applyAlignment="1">
      <alignment horizontal="center" vertical="center"/>
    </xf>
    <xf numFmtId="0" fontId="31" fillId="0" borderId="0" xfId="0" applyFont="1" applyFill="1" applyAlignment="1"/>
    <xf numFmtId="0" fontId="32" fillId="0" borderId="0" xfId="0" applyFont="1" applyFill="1" applyAlignment="1"/>
    <xf numFmtId="0" fontId="32" fillId="0" borderId="0" xfId="0" applyFont="1" applyFill="1" applyAlignment="1">
      <alignment vertical="center"/>
    </xf>
    <xf numFmtId="0" fontId="15" fillId="0" borderId="0" xfId="0" applyFont="1" applyFill="1" applyAlignment="1"/>
    <xf numFmtId="0" fontId="33" fillId="11" borderId="3" xfId="0" applyFont="1" applyFill="1" applyBorder="1" applyAlignment="1">
      <alignment horizontal="center"/>
    </xf>
    <xf numFmtId="20" fontId="36" fillId="11" borderId="3" xfId="0" applyNumberFormat="1" applyFont="1" applyFill="1" applyBorder="1" applyAlignment="1">
      <alignment horizontal="center"/>
    </xf>
    <xf numFmtId="0" fontId="37" fillId="11" borderId="12" xfId="0" applyFont="1" applyFill="1" applyBorder="1" applyAlignment="1">
      <alignment horizontal="center"/>
    </xf>
    <xf numFmtId="0" fontId="32" fillId="11" borderId="0" xfId="0" applyFont="1" applyFill="1" applyBorder="1" applyAlignment="1">
      <alignment horizontal="center"/>
    </xf>
    <xf numFmtId="0" fontId="38" fillId="11" borderId="12" xfId="0" applyFont="1" applyFill="1" applyBorder="1" applyAlignment="1">
      <alignment horizontal="centerContinuous"/>
    </xf>
    <xf numFmtId="0" fontId="39" fillId="11" borderId="12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center" vertical="center"/>
    </xf>
    <xf numFmtId="0" fontId="37" fillId="11" borderId="12" xfId="0" applyFont="1" applyFill="1" applyBorder="1" applyAlignment="1">
      <alignment horizontal="center" vertical="center"/>
    </xf>
    <xf numFmtId="0" fontId="37" fillId="11" borderId="11" xfId="0" applyFont="1" applyFill="1" applyBorder="1" applyAlignment="1">
      <alignment horizontal="center" vertical="center"/>
    </xf>
    <xf numFmtId="0" fontId="39" fillId="11" borderId="12" xfId="0" applyFont="1" applyFill="1" applyBorder="1" applyAlignment="1">
      <alignment horizontal="centerContinuous" vertical="center"/>
    </xf>
    <xf numFmtId="0" fontId="37" fillId="11" borderId="6" xfId="0" applyFont="1" applyFill="1" applyBorder="1" applyAlignment="1">
      <alignment horizontal="center" vertical="center"/>
    </xf>
    <xf numFmtId="0" fontId="32" fillId="11" borderId="11" xfId="0" applyFont="1" applyFill="1" applyBorder="1" applyAlignment="1">
      <alignment horizontal="center" vertical="center"/>
    </xf>
    <xf numFmtId="0" fontId="37" fillId="11" borderId="6" xfId="0" applyFont="1" applyFill="1" applyBorder="1" applyAlignment="1">
      <alignment horizontal="centerContinuous" vertical="center"/>
    </xf>
    <xf numFmtId="0" fontId="15" fillId="0" borderId="84" xfId="0" applyFont="1" applyFill="1" applyBorder="1" applyAlignment="1">
      <alignment vertical="center"/>
    </xf>
    <xf numFmtId="16" fontId="15" fillId="0" borderId="85" xfId="0" applyNumberFormat="1" applyFont="1" applyFill="1" applyBorder="1" applyAlignment="1">
      <alignment horizontal="center" vertical="center"/>
    </xf>
    <xf numFmtId="16" fontId="15" fillId="0" borderId="86" xfId="0" applyNumberFormat="1" applyFont="1" applyFill="1" applyBorder="1" applyAlignment="1">
      <alignment horizontal="center" vertical="center"/>
    </xf>
    <xf numFmtId="16" fontId="15" fillId="0" borderId="87" xfId="0" applyNumberFormat="1" applyFont="1" applyFill="1" applyBorder="1" applyAlignment="1">
      <alignment horizontal="center" vertical="center"/>
    </xf>
    <xf numFmtId="16" fontId="15" fillId="0" borderId="88" xfId="0" applyNumberFormat="1" applyFont="1" applyFill="1" applyBorder="1" applyAlignment="1">
      <alignment horizontal="center" vertical="center"/>
    </xf>
    <xf numFmtId="16" fontId="15" fillId="0" borderId="89" xfId="0" applyNumberFormat="1" applyFont="1" applyFill="1" applyBorder="1" applyAlignment="1">
      <alignment horizontal="center" vertical="center"/>
    </xf>
    <xf numFmtId="16" fontId="15" fillId="0" borderId="86" xfId="0" applyNumberFormat="1" applyFont="1" applyFill="1" applyBorder="1" applyAlignment="1">
      <alignment horizontal="centerContinuous" vertical="center"/>
    </xf>
    <xf numFmtId="0" fontId="40" fillId="0" borderId="0" xfId="0" applyFont="1"/>
    <xf numFmtId="0" fontId="39" fillId="11" borderId="3" xfId="0" applyFont="1" applyFill="1" applyBorder="1" applyAlignment="1">
      <alignment horizontal="center"/>
    </xf>
    <xf numFmtId="0" fontId="38" fillId="11" borderId="3" xfId="0" applyFont="1" applyFill="1" applyBorder="1" applyAlignment="1">
      <alignment horizontal="center"/>
    </xf>
    <xf numFmtId="0" fontId="39" fillId="11" borderId="12" xfId="0" applyFont="1" applyFill="1" applyBorder="1" applyAlignment="1">
      <alignment horizontal="center"/>
    </xf>
    <xf numFmtId="0" fontId="38" fillId="11" borderId="12" xfId="0" applyFont="1" applyFill="1" applyBorder="1" applyAlignment="1">
      <alignment horizontal="center"/>
    </xf>
    <xf numFmtId="0" fontId="38" fillId="11" borderId="13" xfId="0" applyFont="1" applyFill="1" applyBorder="1" applyAlignment="1">
      <alignment horizontal="center"/>
    </xf>
    <xf numFmtId="0" fontId="39" fillId="11" borderId="0" xfId="0" applyFont="1" applyFill="1" applyBorder="1" applyAlignment="1">
      <alignment horizontal="center" vertical="center"/>
    </xf>
    <xf numFmtId="0" fontId="39" fillId="11" borderId="13" xfId="0" applyFont="1" applyFill="1" applyBorder="1" applyAlignment="1">
      <alignment horizontal="center" vertical="center"/>
    </xf>
    <xf numFmtId="0" fontId="39" fillId="11" borderId="6" xfId="0" applyFont="1" applyFill="1" applyBorder="1" applyAlignment="1">
      <alignment horizontal="center" vertical="center"/>
    </xf>
    <xf numFmtId="0" fontId="38" fillId="11" borderId="6" xfId="0" applyFont="1" applyFill="1" applyBorder="1" applyAlignment="1">
      <alignment horizontal="center" vertical="center"/>
    </xf>
    <xf numFmtId="0" fontId="39" fillId="11" borderId="11" xfId="0" applyFont="1" applyFill="1" applyBorder="1" applyAlignment="1">
      <alignment horizontal="center" vertical="center"/>
    </xf>
    <xf numFmtId="0" fontId="38" fillId="11" borderId="11" xfId="0" applyFont="1" applyFill="1" applyBorder="1" applyAlignment="1">
      <alignment horizontal="center" vertical="center"/>
    </xf>
    <xf numFmtId="0" fontId="39" fillId="11" borderId="7" xfId="0" applyFont="1" applyFill="1" applyBorder="1" applyAlignment="1">
      <alignment horizontal="center" vertical="center"/>
    </xf>
    <xf numFmtId="0" fontId="39" fillId="11" borderId="6" xfId="0" applyFont="1" applyFill="1" applyBorder="1" applyAlignment="1">
      <alignment horizontal="centerContinuous" vertical="center"/>
    </xf>
    <xf numFmtId="16" fontId="15" fillId="0" borderId="84" xfId="0" applyNumberFormat="1" applyFont="1" applyFill="1" applyBorder="1" applyAlignment="1">
      <alignment horizontal="center" vertical="center"/>
    </xf>
    <xf numFmtId="16" fontId="15" fillId="0" borderId="88" xfId="0" applyNumberFormat="1" applyFont="1" applyFill="1" applyBorder="1" applyAlignment="1">
      <alignment horizontal="centerContinuous" vertical="center"/>
    </xf>
    <xf numFmtId="0" fontId="36" fillId="11" borderId="10" xfId="0" applyFont="1" applyFill="1" applyBorder="1" applyAlignment="1">
      <alignment horizontal="center"/>
    </xf>
    <xf numFmtId="0" fontId="36" fillId="11" borderId="4" xfId="0" applyFont="1" applyFill="1" applyBorder="1" applyAlignment="1">
      <alignment horizontal="center"/>
    </xf>
    <xf numFmtId="0" fontId="38" fillId="11" borderId="0" xfId="0" applyFont="1" applyFill="1" applyBorder="1" applyAlignment="1">
      <alignment horizontal="centerContinuous"/>
    </xf>
    <xf numFmtId="0" fontId="39" fillId="11" borderId="0" xfId="0" applyFont="1" applyFill="1" applyBorder="1" applyAlignment="1">
      <alignment horizontal="centerContinuous" vertical="center"/>
    </xf>
    <xf numFmtId="0" fontId="37" fillId="11" borderId="11" xfId="0" applyFont="1" applyFill="1" applyBorder="1" applyAlignment="1">
      <alignment horizontal="centerContinuous" vertical="center"/>
    </xf>
    <xf numFmtId="0" fontId="37" fillId="11" borderId="7" xfId="0" applyFont="1" applyFill="1" applyBorder="1" applyAlignment="1">
      <alignment horizontal="center" vertical="center"/>
    </xf>
    <xf numFmtId="16" fontId="15" fillId="0" borderId="90" xfId="0" applyNumberFormat="1" applyFont="1" applyFill="1" applyBorder="1" applyAlignment="1">
      <alignment horizontal="center" vertical="center"/>
    </xf>
    <xf numFmtId="0" fontId="38" fillId="11" borderId="10" xfId="0" applyFont="1" applyFill="1" applyBorder="1" applyAlignment="1">
      <alignment horizontal="center"/>
    </xf>
    <xf numFmtId="0" fontId="38" fillId="11" borderId="4" xfId="0" applyFont="1" applyFill="1" applyBorder="1" applyAlignment="1">
      <alignment horizontal="center"/>
    </xf>
    <xf numFmtId="0" fontId="38" fillId="11" borderId="0" xfId="0" applyFont="1" applyFill="1" applyBorder="1" applyAlignment="1">
      <alignment horizontal="center"/>
    </xf>
    <xf numFmtId="190" fontId="41" fillId="8" borderId="0" xfId="0" applyNumberFormat="1" applyFont="1" applyFill="1" applyBorder="1" applyAlignment="1" applyProtection="1">
      <alignment vertical="center"/>
    </xf>
    <xf numFmtId="0" fontId="0" fillId="2" borderId="0" xfId="0" applyFill="1"/>
    <xf numFmtId="0" fontId="42" fillId="8" borderId="0" xfId="26" applyFont="1" applyFill="1" applyBorder="1" applyAlignment="1">
      <alignment vertical="center"/>
    </xf>
    <xf numFmtId="190" fontId="41" fillId="8" borderId="0" xfId="0" applyNumberFormat="1" applyFont="1" applyFill="1" applyBorder="1" applyAlignment="1" applyProtection="1">
      <alignment horizontal="center" vertical="center"/>
    </xf>
    <xf numFmtId="190" fontId="41" fillId="8" borderId="0" xfId="0" applyNumberFormat="1" applyFont="1" applyFill="1" applyBorder="1" applyAlignment="1" applyProtection="1">
      <alignment horizontal="center" vertical="center" wrapText="1"/>
    </xf>
    <xf numFmtId="190" fontId="41" fillId="2" borderId="0" xfId="0" applyNumberFormat="1" applyFont="1" applyFill="1" applyBorder="1" applyAlignment="1" applyProtection="1">
      <alignment horizontal="center" vertical="center"/>
    </xf>
    <xf numFmtId="190" fontId="41" fillId="0" borderId="0" xfId="0" applyNumberFormat="1" applyFont="1" applyFill="1" applyBorder="1" applyAlignment="1" applyProtection="1">
      <alignment horizontal="center" vertical="center"/>
    </xf>
    <xf numFmtId="16" fontId="43" fillId="8" borderId="76" xfId="17" applyNumberFormat="1" applyFont="1" applyFill="1" applyBorder="1" applyAlignment="1" applyProtection="1">
      <alignment horizontal="center" vertical="center"/>
    </xf>
    <xf numFmtId="16" fontId="43" fillId="0" borderId="76" xfId="17" applyNumberFormat="1" applyFont="1" applyFill="1" applyBorder="1" applyAlignment="1" applyProtection="1">
      <alignment horizontal="center" vertical="center"/>
    </xf>
    <xf numFmtId="190" fontId="41" fillId="12" borderId="76" xfId="0" applyNumberFormat="1" applyFont="1" applyFill="1" applyBorder="1" applyAlignment="1" applyProtection="1">
      <alignment horizontal="left" vertical="center"/>
    </xf>
    <xf numFmtId="190" fontId="41" fillId="8" borderId="76" xfId="0" applyNumberFormat="1" applyFont="1" applyFill="1" applyBorder="1" applyAlignment="1" applyProtection="1">
      <alignment horizontal="center" vertical="center"/>
    </xf>
    <xf numFmtId="190" fontId="41" fillId="2" borderId="76" xfId="0" applyNumberFormat="1" applyFont="1" applyFill="1" applyBorder="1" applyAlignment="1" applyProtection="1">
      <alignment horizontal="center" vertical="center"/>
    </xf>
    <xf numFmtId="190" fontId="44" fillId="8" borderId="0" xfId="0" applyNumberFormat="1" applyFont="1" applyFill="1" applyBorder="1" applyAlignment="1" applyProtection="1">
      <alignment horizontal="center" vertical="center" wrapText="1"/>
    </xf>
    <xf numFmtId="190" fontId="44" fillId="0" borderId="0" xfId="0" applyNumberFormat="1" applyFont="1" applyFill="1" applyBorder="1" applyAlignment="1" applyProtection="1">
      <alignment horizontal="center" vertical="center" wrapText="1"/>
    </xf>
    <xf numFmtId="190" fontId="44" fillId="2" borderId="0" xfId="0" applyNumberFormat="1" applyFont="1" applyFill="1" applyBorder="1" applyAlignment="1" applyProtection="1">
      <alignment horizontal="center" vertical="center"/>
    </xf>
    <xf numFmtId="190" fontId="44" fillId="8" borderId="0" xfId="0" applyNumberFormat="1" applyFont="1" applyFill="1" applyBorder="1" applyAlignment="1" applyProtection="1">
      <alignment horizontal="center" vertical="center"/>
    </xf>
    <xf numFmtId="16" fontId="45" fillId="0" borderId="94" xfId="17" applyNumberFormat="1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/>
    <xf numFmtId="16" fontId="46" fillId="0" borderId="0" xfId="0" applyNumberFormat="1" applyFont="1" applyFill="1" applyBorder="1" applyAlignment="1" applyProtection="1">
      <alignment horizontal="center"/>
    </xf>
    <xf numFmtId="16" fontId="46" fillId="0" borderId="95" xfId="0" applyNumberFormat="1" applyFont="1" applyFill="1" applyBorder="1" applyAlignment="1" applyProtection="1">
      <alignment horizontal="center"/>
    </xf>
    <xf numFmtId="190" fontId="41" fillId="0" borderId="71" xfId="0" applyNumberFormat="1" applyFont="1" applyFill="1" applyBorder="1" applyAlignment="1" applyProtection="1">
      <alignment horizontal="center" vertical="center"/>
    </xf>
    <xf numFmtId="16" fontId="45" fillId="0" borderId="76" xfId="17" applyNumberFormat="1" applyFont="1" applyFill="1" applyBorder="1" applyAlignment="1" applyProtection="1">
      <alignment horizontal="center" vertical="center"/>
    </xf>
    <xf numFmtId="0" fontId="48" fillId="0" borderId="96" xfId="24" applyFont="1" applyBorder="1" applyAlignment="1">
      <alignment horizontal="center" vertical="center"/>
    </xf>
    <xf numFmtId="0" fontId="48" fillId="0" borderId="0" xfId="24" applyFont="1" applyAlignment="1">
      <alignment horizontal="center" vertical="center"/>
    </xf>
    <xf numFmtId="0" fontId="50" fillId="0" borderId="97" xfId="24" applyFont="1" applyBorder="1" applyAlignment="1">
      <alignment horizontal="left" vertical="center"/>
    </xf>
    <xf numFmtId="0" fontId="50" fillId="0" borderId="96" xfId="24" applyFont="1" applyBorder="1" applyAlignment="1">
      <alignment horizontal="left" vertical="center"/>
    </xf>
    <xf numFmtId="0" fontId="52" fillId="0" borderId="96" xfId="24" applyFont="1" applyBorder="1" applyAlignment="1">
      <alignment vertical="center"/>
    </xf>
    <xf numFmtId="0" fontId="53" fillId="13" borderId="76" xfId="24" applyNumberFormat="1" applyFont="1" applyFill="1" applyBorder="1" applyAlignment="1">
      <alignment vertical="center"/>
    </xf>
    <xf numFmtId="0" fontId="6" fillId="0" borderId="0" xfId="24" applyNumberFormat="1" applyFont="1" applyFill="1" applyBorder="1" applyAlignment="1">
      <alignment vertical="center"/>
    </xf>
    <xf numFmtId="0" fontId="54" fillId="0" borderId="93" xfId="24" applyFont="1" applyBorder="1" applyAlignment="1">
      <alignment horizontal="left" vertical="center"/>
    </xf>
    <xf numFmtId="0" fontId="53" fillId="0" borderId="0" xfId="24" applyNumberFormat="1" applyFont="1" applyFill="1" applyBorder="1" applyAlignment="1">
      <alignment vertical="center"/>
    </xf>
    <xf numFmtId="0" fontId="1" fillId="0" borderId="0" xfId="24" applyNumberFormat="1" applyFont="1" applyFill="1" applyBorder="1" applyAlignment="1">
      <alignment vertical="center"/>
    </xf>
    <xf numFmtId="0" fontId="55" fillId="0" borderId="0" xfId="21" applyNumberFormat="1" applyFill="1" applyBorder="1" applyAlignment="1" applyProtection="1">
      <alignment vertical="center"/>
    </xf>
    <xf numFmtId="0" fontId="6" fillId="0" borderId="92" xfId="24" applyNumberFormat="1" applyFont="1" applyFill="1" applyBorder="1" applyAlignment="1">
      <alignment vertical="center"/>
    </xf>
    <xf numFmtId="0" fontId="53" fillId="0" borderId="92" xfId="24" applyNumberFormat="1" applyFont="1" applyFill="1" applyBorder="1" applyAlignment="1">
      <alignment vertical="center"/>
    </xf>
    <xf numFmtId="0" fontId="57" fillId="0" borderId="0" xfId="24" applyFont="1" applyFill="1" applyAlignment="1">
      <alignment vertical="center"/>
    </xf>
    <xf numFmtId="0" fontId="53" fillId="0" borderId="63" xfId="24" applyNumberFormat="1" applyFont="1" applyFill="1" applyBorder="1" applyAlignment="1">
      <alignment vertical="center"/>
    </xf>
    <xf numFmtId="0" fontId="50" fillId="0" borderId="0" xfId="24" applyFont="1" applyBorder="1" applyAlignment="1">
      <alignment horizontal="left" vertical="center"/>
    </xf>
    <xf numFmtId="0" fontId="53" fillId="0" borderId="98" xfId="24" applyFont="1" applyBorder="1" applyAlignment="1">
      <alignment horizontal="left" vertical="center"/>
    </xf>
    <xf numFmtId="0" fontId="58" fillId="13" borderId="99" xfId="24" applyNumberFormat="1" applyFont="1" applyFill="1" applyBorder="1" applyAlignment="1">
      <alignment horizontal="left" vertical="center"/>
    </xf>
    <xf numFmtId="0" fontId="53" fillId="0" borderId="96" xfId="24" applyFont="1" applyBorder="1" applyAlignment="1">
      <alignment horizontal="left" vertical="center"/>
    </xf>
    <xf numFmtId="0" fontId="58" fillId="13" borderId="98" xfId="24" applyFont="1" applyFill="1" applyBorder="1" applyAlignment="1">
      <alignment vertical="center"/>
    </xf>
    <xf numFmtId="0" fontId="58" fillId="13" borderId="63" xfId="24" applyFont="1" applyFill="1" applyBorder="1" applyAlignment="1">
      <alignment vertical="center"/>
    </xf>
    <xf numFmtId="0" fontId="53" fillId="0" borderId="76" xfId="24" applyFont="1" applyBorder="1" applyAlignment="1">
      <alignment horizontal="left" vertical="center"/>
    </xf>
    <xf numFmtId="0" fontId="58" fillId="13" borderId="99" xfId="24" applyFont="1" applyFill="1" applyBorder="1" applyAlignment="1">
      <alignment vertical="center"/>
    </xf>
    <xf numFmtId="0" fontId="53" fillId="0" borderId="93" xfId="24" applyFont="1" applyBorder="1" applyAlignment="1">
      <alignment horizontal="left"/>
    </xf>
    <xf numFmtId="0" fontId="53" fillId="0" borderId="0" xfId="24" applyFont="1" applyBorder="1" applyAlignment="1">
      <alignment horizontal="left"/>
    </xf>
    <xf numFmtId="0" fontId="53" fillId="13" borderId="95" xfId="24" applyFont="1" applyFill="1" applyBorder="1" applyAlignment="1">
      <alignment horizontal="right" vertical="center"/>
    </xf>
    <xf numFmtId="0" fontId="53" fillId="13" borderId="99" xfId="24" applyFont="1" applyFill="1" applyBorder="1" applyAlignment="1">
      <alignment horizontal="right" vertical="center"/>
    </xf>
    <xf numFmtId="0" fontId="58" fillId="0" borderId="98" xfId="24" applyFont="1" applyBorder="1" applyAlignment="1">
      <alignment vertical="center"/>
    </xf>
    <xf numFmtId="0" fontId="58" fillId="13" borderId="76" xfId="24" applyFont="1" applyFill="1" applyBorder="1" applyAlignment="1">
      <alignment vertical="center"/>
    </xf>
    <xf numFmtId="0" fontId="53" fillId="0" borderId="91" xfId="24" applyFont="1" applyBorder="1" applyAlignment="1">
      <alignment horizontal="left" vertical="center"/>
    </xf>
    <xf numFmtId="0" fontId="53" fillId="0" borderId="76" xfId="24" applyFont="1" applyFill="1" applyBorder="1" applyAlignment="1">
      <alignment horizontal="center" vertical="center"/>
    </xf>
    <xf numFmtId="56" fontId="58" fillId="13" borderId="99" xfId="24" applyNumberFormat="1" applyFont="1" applyFill="1" applyBorder="1" applyAlignment="1">
      <alignment vertical="center"/>
    </xf>
    <xf numFmtId="0" fontId="58" fillId="0" borderId="99" xfId="24" applyFont="1" applyFill="1" applyBorder="1" applyAlignment="1">
      <alignment vertical="center"/>
    </xf>
    <xf numFmtId="0" fontId="58" fillId="0" borderId="98" xfId="24" applyFont="1" applyBorder="1" applyAlignment="1">
      <alignment horizontal="left" vertical="center"/>
    </xf>
    <xf numFmtId="0" fontId="56" fillId="13" borderId="94" xfId="24" applyFont="1" applyFill="1" applyBorder="1" applyAlignment="1">
      <alignment vertical="center"/>
    </xf>
    <xf numFmtId="0" fontId="1" fillId="0" borderId="94" xfId="24" applyNumberFormat="1" applyFont="1" applyFill="1" applyBorder="1" applyAlignment="1">
      <alignment vertical="center"/>
    </xf>
    <xf numFmtId="0" fontId="56" fillId="13" borderId="94" xfId="24" applyNumberFormat="1" applyFont="1" applyFill="1" applyBorder="1" applyAlignment="1">
      <alignment vertical="center"/>
    </xf>
    <xf numFmtId="0" fontId="61" fillId="8" borderId="76" xfId="24" applyFont="1" applyFill="1" applyBorder="1" applyAlignment="1">
      <alignment vertical="center"/>
    </xf>
    <xf numFmtId="0" fontId="53" fillId="0" borderId="63" xfId="24" applyFont="1" applyBorder="1" applyAlignment="1">
      <alignment horizontal="left" vertical="center"/>
    </xf>
    <xf numFmtId="0" fontId="58" fillId="0" borderId="71" xfId="24" applyFont="1" applyFill="1" applyBorder="1" applyAlignment="1">
      <alignment vertical="center"/>
    </xf>
    <xf numFmtId="0" fontId="59" fillId="13" borderId="63" xfId="24" applyFont="1" applyFill="1" applyBorder="1" applyAlignment="1">
      <alignment vertical="center"/>
    </xf>
    <xf numFmtId="0" fontId="53" fillId="14" borderId="96" xfId="24" applyFont="1" applyFill="1" applyBorder="1" applyAlignment="1">
      <alignment horizontal="left" vertical="center"/>
    </xf>
    <xf numFmtId="0" fontId="53" fillId="14" borderId="0" xfId="24" applyFont="1" applyFill="1" applyBorder="1" applyAlignment="1">
      <alignment horizontal="left" vertical="center"/>
    </xf>
    <xf numFmtId="0" fontId="58" fillId="14" borderId="78" xfId="24" applyFont="1" applyFill="1" applyBorder="1" applyAlignment="1">
      <alignment vertical="center"/>
    </xf>
    <xf numFmtId="0" fontId="59" fillId="0" borderId="71" xfId="24" applyFont="1" applyFill="1" applyBorder="1" applyAlignment="1">
      <alignment vertical="center"/>
    </xf>
    <xf numFmtId="0" fontId="58" fillId="13" borderId="63" xfId="24" applyFont="1" applyFill="1" applyBorder="1" applyAlignment="1">
      <alignment horizontal="left" vertical="center"/>
    </xf>
    <xf numFmtId="0" fontId="60" fillId="0" borderId="0" xfId="24" applyFont="1" applyBorder="1" applyAlignment="1">
      <alignment horizontal="left" vertical="center"/>
    </xf>
    <xf numFmtId="0" fontId="59" fillId="0" borderId="78" xfId="24" applyFont="1" applyFill="1" applyBorder="1" applyAlignment="1">
      <alignment vertical="center"/>
    </xf>
    <xf numFmtId="0" fontId="58" fillId="13" borderId="0" xfId="24" applyFont="1" applyFill="1" applyBorder="1" applyAlignment="1">
      <alignment horizontal="left" vertical="center"/>
    </xf>
    <xf numFmtId="0" fontId="53" fillId="0" borderId="79" xfId="24" applyFont="1" applyFill="1" applyBorder="1" applyAlignment="1">
      <alignment vertical="center"/>
    </xf>
    <xf numFmtId="0" fontId="53" fillId="14" borderId="78" xfId="24" applyFont="1" applyFill="1" applyBorder="1" applyAlignment="1">
      <alignment horizontal="left" vertical="center"/>
    </xf>
    <xf numFmtId="194" fontId="53" fillId="14" borderId="78" xfId="24" applyNumberFormat="1" applyFont="1" applyFill="1" applyBorder="1" applyAlignment="1" applyProtection="1">
      <alignment horizontal="right" vertical="center"/>
      <protection locked="0"/>
    </xf>
    <xf numFmtId="0" fontId="63" fillId="14" borderId="0" xfId="24" applyNumberFormat="1" applyFont="1" applyFill="1" applyBorder="1" applyAlignment="1">
      <alignment vertical="center"/>
    </xf>
    <xf numFmtId="0" fontId="57" fillId="0" borderId="79" xfId="24" applyFont="1" applyBorder="1" applyAlignment="1">
      <alignment horizontal="left" vertical="center"/>
    </xf>
    <xf numFmtId="0" fontId="53" fillId="0" borderId="79" xfId="24" applyNumberFormat="1" applyFont="1" applyBorder="1" applyAlignment="1">
      <alignment horizontal="left" vertical="center"/>
    </xf>
    <xf numFmtId="0" fontId="53" fillId="0" borderId="91" xfId="24" applyNumberFormat="1" applyFont="1" applyBorder="1" applyAlignment="1">
      <alignment horizontal="left" vertical="center"/>
    </xf>
    <xf numFmtId="0" fontId="53" fillId="14" borderId="96" xfId="24" applyFont="1" applyFill="1" applyBorder="1" applyAlignment="1">
      <alignment horizontal="left"/>
    </xf>
    <xf numFmtId="0" fontId="53" fillId="14" borderId="0" xfId="24" applyFont="1" applyFill="1" applyBorder="1" applyAlignment="1">
      <alignment horizontal="left"/>
    </xf>
    <xf numFmtId="0" fontId="65" fillId="14" borderId="0" xfId="24" applyNumberFormat="1" applyFont="1" applyFill="1" applyBorder="1" applyAlignment="1">
      <alignment horizontal="left"/>
    </xf>
    <xf numFmtId="0" fontId="53" fillId="14" borderId="0" xfId="24" applyNumberFormat="1" applyFont="1" applyFill="1" applyBorder="1" applyAlignment="1">
      <alignment horizontal="left"/>
    </xf>
    <xf numFmtId="0" fontId="67" fillId="0" borderId="93" xfId="21" applyNumberFormat="1" applyFont="1" applyBorder="1" applyAlignment="1" applyProtection="1">
      <alignment horizontal="left"/>
    </xf>
    <xf numFmtId="0" fontId="53" fillId="0" borderId="63" xfId="24" applyNumberFormat="1" applyFont="1" applyBorder="1" applyAlignment="1">
      <alignment horizontal="left"/>
    </xf>
    <xf numFmtId="0" fontId="68" fillId="14" borderId="0" xfId="24" applyNumberFormat="1" applyFont="1" applyFill="1" applyBorder="1" applyAlignment="1">
      <alignment horizontal="left"/>
    </xf>
    <xf numFmtId="0" fontId="68" fillId="0" borderId="94" xfId="24" applyNumberFormat="1" applyFont="1" applyFill="1" applyBorder="1" applyAlignment="1">
      <alignment horizontal="left"/>
    </xf>
    <xf numFmtId="0" fontId="68" fillId="0" borderId="93" xfId="24" applyNumberFormat="1" applyFont="1" applyFill="1" applyBorder="1" applyAlignment="1">
      <alignment horizontal="left"/>
    </xf>
    <xf numFmtId="0" fontId="64" fillId="14" borderId="78" xfId="24" applyNumberFormat="1" applyFont="1" applyFill="1" applyBorder="1" applyAlignment="1">
      <alignment horizontal="left" vertical="center"/>
    </xf>
    <xf numFmtId="0" fontId="64" fillId="0" borderId="79" xfId="24" applyNumberFormat="1" applyFont="1" applyFill="1" applyBorder="1" applyAlignment="1">
      <alignment horizontal="left" vertical="center"/>
    </xf>
    <xf numFmtId="0" fontId="64" fillId="0" borderId="91" xfId="24" applyNumberFormat="1" applyFont="1" applyFill="1" applyBorder="1" applyAlignment="1">
      <alignment horizontal="left" vertical="center"/>
    </xf>
    <xf numFmtId="0" fontId="53" fillId="0" borderId="91" xfId="24" applyFont="1" applyBorder="1" applyAlignment="1">
      <alignment horizontal="left"/>
    </xf>
    <xf numFmtId="0" fontId="53" fillId="0" borderId="92" xfId="24" applyFont="1" applyBorder="1" applyAlignment="1">
      <alignment horizontal="left"/>
    </xf>
    <xf numFmtId="0" fontId="53" fillId="0" borderId="63" xfId="24" applyFont="1" applyBorder="1" applyAlignment="1">
      <alignment horizontal="left"/>
    </xf>
    <xf numFmtId="0" fontId="53" fillId="0" borderId="96" xfId="24" applyFont="1" applyBorder="1" applyAlignment="1">
      <alignment horizontal="left"/>
    </xf>
    <xf numFmtId="0" fontId="53" fillId="0" borderId="0" xfId="24" applyFont="1" applyAlignment="1">
      <alignment horizontal="left"/>
    </xf>
    <xf numFmtId="0" fontId="51" fillId="0" borderId="0" xfId="24" applyFont="1" applyBorder="1" applyAlignment="1">
      <alignment horizontal="left"/>
    </xf>
    <xf numFmtId="0" fontId="53" fillId="0" borderId="96" xfId="24" applyFont="1" applyFill="1" applyBorder="1" applyAlignment="1">
      <alignment horizontal="left"/>
    </xf>
    <xf numFmtId="0" fontId="53" fillId="0" borderId="0" xfId="24" applyFont="1" applyFill="1" applyAlignment="1">
      <alignment horizontal="left"/>
    </xf>
    <xf numFmtId="0" fontId="53" fillId="0" borderId="0" xfId="24" applyFont="1" applyFill="1" applyBorder="1" applyAlignment="1">
      <alignment horizontal="left"/>
    </xf>
    <xf numFmtId="0" fontId="69" fillId="0" borderId="96" xfId="24" applyFont="1" applyFill="1" applyBorder="1" applyAlignment="1">
      <alignment horizontal="left"/>
    </xf>
    <xf numFmtId="0" fontId="48" fillId="0" borderId="63" xfId="24" applyFont="1" applyBorder="1" applyAlignment="1">
      <alignment horizontal="left"/>
    </xf>
    <xf numFmtId="0" fontId="70" fillId="0" borderId="93" xfId="24" applyFont="1" applyFill="1" applyBorder="1" applyAlignment="1">
      <alignment vertical="center"/>
    </xf>
    <xf numFmtId="0" fontId="53" fillId="0" borderId="63" xfId="24" applyFont="1" applyFill="1" applyBorder="1" applyAlignment="1">
      <alignment vertical="center"/>
    </xf>
    <xf numFmtId="0" fontId="60" fillId="0" borderId="0" xfId="24" applyBorder="1" applyAlignment="1">
      <alignment vertical="center"/>
    </xf>
    <xf numFmtId="0" fontId="60" fillId="0" borderId="0" xfId="24"/>
    <xf numFmtId="0" fontId="60" fillId="0" borderId="78" xfId="24" applyBorder="1" applyAlignment="1">
      <alignment vertical="center"/>
    </xf>
    <xf numFmtId="0" fontId="48" fillId="0" borderId="0" xfId="24" applyFont="1" applyBorder="1" applyAlignment="1">
      <alignment horizontal="left" vertical="center"/>
    </xf>
    <xf numFmtId="14" fontId="48" fillId="0" borderId="0" xfId="24" applyNumberFormat="1" applyFont="1" applyBorder="1" applyAlignment="1">
      <alignment horizontal="left" vertical="center"/>
    </xf>
    <xf numFmtId="0" fontId="71" fillId="0" borderId="0" xfId="24" applyFont="1" applyBorder="1" applyAlignment="1">
      <alignment horizontal="left" vertical="center"/>
    </xf>
    <xf numFmtId="0" fontId="53" fillId="0" borderId="78" xfId="24" applyNumberFormat="1" applyFont="1" applyFill="1" applyBorder="1" applyAlignment="1">
      <alignment vertical="center"/>
    </xf>
    <xf numFmtId="0" fontId="1" fillId="0" borderId="78" xfId="24" applyNumberFormat="1" applyFont="1" applyFill="1" applyBorder="1" applyAlignment="1">
      <alignment vertical="center"/>
    </xf>
    <xf numFmtId="0" fontId="48" fillId="0" borderId="0" xfId="24" applyFont="1" applyBorder="1" applyAlignment="1">
      <alignment vertical="center"/>
    </xf>
    <xf numFmtId="0" fontId="73" fillId="0" borderId="0" xfId="24" applyFont="1" applyBorder="1" applyAlignment="1">
      <alignment horizontal="left" vertical="center"/>
    </xf>
    <xf numFmtId="0" fontId="74" fillId="0" borderId="0" xfId="24" applyFont="1" applyBorder="1" applyAlignment="1">
      <alignment horizontal="left" vertical="center"/>
    </xf>
    <xf numFmtId="0" fontId="53" fillId="0" borderId="95" xfId="24" applyNumberFormat="1" applyFont="1" applyFill="1" applyBorder="1" applyAlignment="1">
      <alignment vertical="center"/>
    </xf>
    <xf numFmtId="0" fontId="3" fillId="0" borderId="0" xfId="24" applyFont="1" applyBorder="1" applyAlignment="1">
      <alignment horizontal="left" vertical="center"/>
    </xf>
    <xf numFmtId="0" fontId="60" fillId="0" borderId="0" xfId="24" applyFont="1" applyBorder="1" applyAlignment="1">
      <alignment horizontal="center" vertical="center"/>
    </xf>
    <xf numFmtId="0" fontId="60" fillId="0" borderId="0" xfId="24" applyFont="1" applyBorder="1" applyAlignment="1">
      <alignment vertical="center"/>
    </xf>
    <xf numFmtId="0" fontId="75" fillId="0" borderId="0" xfId="24" applyFont="1" applyBorder="1" applyAlignment="1">
      <alignment horizontal="left" vertical="center"/>
    </xf>
    <xf numFmtId="0" fontId="76" fillId="0" borderId="0" xfId="24" applyFont="1" applyBorder="1" applyAlignment="1">
      <alignment horizontal="left" vertical="center"/>
    </xf>
    <xf numFmtId="0" fontId="77" fillId="0" borderId="0" xfId="24" applyFont="1" applyBorder="1" applyAlignment="1">
      <alignment vertical="center"/>
    </xf>
    <xf numFmtId="0" fontId="78" fillId="0" borderId="0" xfId="24" applyFont="1" applyBorder="1" applyAlignment="1">
      <alignment horizontal="left" vertical="center"/>
    </xf>
    <xf numFmtId="0" fontId="53" fillId="0" borderId="71" xfId="24" applyNumberFormat="1" applyFont="1" applyFill="1" applyBorder="1" applyAlignment="1">
      <alignment vertical="center"/>
    </xf>
    <xf numFmtId="0" fontId="60" fillId="0" borderId="0" xfId="24" applyFont="1" applyAlignment="1">
      <alignment vertical="center"/>
    </xf>
    <xf numFmtId="0" fontId="74" fillId="0" borderId="0" xfId="24" applyFont="1" applyAlignment="1">
      <alignment vertical="center"/>
    </xf>
    <xf numFmtId="0" fontId="60" fillId="0" borderId="0" xfId="24" applyFont="1" applyAlignment="1"/>
    <xf numFmtId="0" fontId="50" fillId="0" borderId="78" xfId="24" applyFont="1" applyBorder="1" applyAlignment="1">
      <alignment horizontal="left" vertical="center"/>
    </xf>
    <xf numFmtId="0" fontId="53" fillId="0" borderId="71" xfId="24" applyFont="1" applyBorder="1" applyAlignment="1">
      <alignment horizontal="left"/>
    </xf>
    <xf numFmtId="0" fontId="58" fillId="0" borderId="77" xfId="24" applyFont="1" applyBorder="1" applyAlignment="1">
      <alignment vertical="center"/>
    </xf>
    <xf numFmtId="0" fontId="58" fillId="0" borderId="76" xfId="24" applyFont="1" applyBorder="1" applyAlignment="1">
      <alignment vertical="center"/>
    </xf>
    <xf numFmtId="0" fontId="58" fillId="8" borderId="76" xfId="24" applyFont="1" applyFill="1" applyBorder="1" applyAlignment="1">
      <alignment vertical="center"/>
    </xf>
    <xf numFmtId="0" fontId="56" fillId="0" borderId="94" xfId="24" applyNumberFormat="1" applyFont="1" applyFill="1" applyBorder="1" applyAlignment="1">
      <alignment vertical="center"/>
    </xf>
    <xf numFmtId="0" fontId="58" fillId="13" borderId="71" xfId="24" applyFont="1" applyFill="1" applyBorder="1" applyAlignment="1">
      <alignment horizontal="left" vertical="center"/>
    </xf>
    <xf numFmtId="0" fontId="80" fillId="0" borderId="0" xfId="24" applyFont="1" applyBorder="1" applyAlignment="1">
      <alignment horizontal="left" vertical="center"/>
    </xf>
    <xf numFmtId="0" fontId="48" fillId="0" borderId="0" xfId="24" applyFont="1" applyFill="1" applyBorder="1" applyAlignment="1">
      <alignment horizontal="left" vertical="center"/>
    </xf>
    <xf numFmtId="0" fontId="53" fillId="0" borderId="0" xfId="24" applyNumberFormat="1" applyFont="1" applyBorder="1" applyAlignment="1">
      <alignment horizontal="left"/>
    </xf>
    <xf numFmtId="0" fontId="53" fillId="0" borderId="71" xfId="24" applyNumberFormat="1" applyFont="1" applyBorder="1" applyAlignment="1">
      <alignment vertical="center"/>
    </xf>
    <xf numFmtId="0" fontId="60" fillId="0" borderId="0" xfId="24" applyAlignment="1">
      <alignment vertical="center"/>
    </xf>
    <xf numFmtId="0" fontId="68" fillId="0" borderId="92" xfId="24" applyNumberFormat="1" applyFont="1" applyFill="1" applyBorder="1" applyAlignment="1">
      <alignment horizontal="left"/>
    </xf>
    <xf numFmtId="0" fontId="68" fillId="0" borderId="71" xfId="24" applyNumberFormat="1" applyFont="1" applyFill="1" applyBorder="1" applyAlignment="1">
      <alignment horizontal="left"/>
    </xf>
    <xf numFmtId="0" fontId="64" fillId="0" borderId="99" xfId="24" applyNumberFormat="1" applyFont="1" applyFill="1" applyBorder="1" applyAlignment="1">
      <alignment horizontal="left" vertical="center"/>
    </xf>
    <xf numFmtId="0" fontId="64" fillId="0" borderId="95" xfId="24" applyNumberFormat="1" applyFont="1" applyFill="1" applyBorder="1" applyAlignment="1">
      <alignment horizontal="left" vertical="center"/>
    </xf>
    <xf numFmtId="0" fontId="53" fillId="8" borderId="78" xfId="24" applyFont="1" applyFill="1" applyBorder="1" applyAlignment="1">
      <alignment vertical="center"/>
    </xf>
    <xf numFmtId="0" fontId="53" fillId="0" borderId="78" xfId="24" applyFont="1" applyBorder="1" applyAlignment="1">
      <alignment vertical="center"/>
    </xf>
    <xf numFmtId="0" fontId="53" fillId="0" borderId="78" xfId="24" applyFont="1" applyFill="1" applyBorder="1" applyAlignment="1">
      <alignment vertical="center"/>
    </xf>
    <xf numFmtId="0" fontId="53" fillId="0" borderId="71" xfId="24" applyFont="1" applyFill="1" applyBorder="1" applyAlignment="1">
      <alignment vertical="center"/>
    </xf>
    <xf numFmtId="0" fontId="60" fillId="0" borderId="63" xfId="24" applyBorder="1" applyAlignment="1">
      <alignment vertical="center"/>
    </xf>
    <xf numFmtId="0" fontId="81" fillId="0" borderId="0" xfId="25" applyFont="1" applyFill="1" applyAlignment="1">
      <alignment vertical="center" shrinkToFit="1"/>
    </xf>
    <xf numFmtId="0" fontId="8" fillId="0" borderId="0" xfId="25" applyFont="1" applyFill="1" applyAlignment="1">
      <alignment horizontal="center" vertical="center" shrinkToFit="1"/>
    </xf>
    <xf numFmtId="0" fontId="82" fillId="0" borderId="0" xfId="25" applyFont="1" applyFill="1" applyAlignment="1">
      <alignment horizontal="center" vertical="center" shrinkToFit="1"/>
    </xf>
    <xf numFmtId="0" fontId="81" fillId="0" borderId="0" xfId="25" applyFont="1" applyFill="1" applyAlignment="1"/>
    <xf numFmtId="0" fontId="81" fillId="0" borderId="0" xfId="25" applyFont="1" applyFill="1" applyAlignment="1">
      <alignment shrinkToFit="1"/>
    </xf>
    <xf numFmtId="49" fontId="81" fillId="0" borderId="0" xfId="25" applyNumberFormat="1" applyFont="1" applyFill="1" applyAlignment="1">
      <alignment shrinkToFit="1"/>
    </xf>
    <xf numFmtId="0" fontId="81" fillId="0" borderId="0" xfId="25" applyFont="1" applyFill="1" applyAlignment="1">
      <alignment horizontal="center" shrinkToFit="1"/>
    </xf>
    <xf numFmtId="49" fontId="81" fillId="0" borderId="0" xfId="25" applyNumberFormat="1" applyFont="1" applyFill="1" applyAlignment="1">
      <alignment horizontal="center" shrinkToFit="1"/>
    </xf>
    <xf numFmtId="0" fontId="81" fillId="0" borderId="0" xfId="25" applyFont="1" applyFill="1" applyAlignment="1">
      <alignment horizontal="left" shrinkToFit="1"/>
    </xf>
    <xf numFmtId="0" fontId="86" fillId="0" borderId="0" xfId="25" applyNumberFormat="1" applyFont="1" applyFill="1" applyAlignment="1">
      <alignment vertical="center"/>
    </xf>
    <xf numFmtId="49" fontId="81" fillId="0" borderId="0" xfId="25" applyNumberFormat="1" applyFont="1" applyFill="1" applyAlignment="1">
      <alignment vertical="center" shrinkToFit="1"/>
    </xf>
    <xf numFmtId="0" fontId="81" fillId="0" borderId="0" xfId="25" applyFont="1" applyFill="1" applyAlignment="1">
      <alignment horizontal="center" vertical="center" shrinkToFit="1"/>
    </xf>
    <xf numFmtId="0" fontId="87" fillId="0" borderId="0" xfId="25" applyNumberFormat="1" applyFont="1" applyFill="1" applyAlignment="1">
      <alignment horizontal="center" vertical="center" shrinkToFit="1"/>
    </xf>
    <xf numFmtId="183" fontId="88" fillId="0" borderId="0" xfId="25" applyNumberFormat="1" applyFont="1" applyFill="1" applyBorder="1" applyAlignment="1">
      <alignment horizontal="left" vertical="center" shrinkToFit="1"/>
    </xf>
    <xf numFmtId="0" fontId="84" fillId="0" borderId="76" xfId="25" applyFont="1" applyFill="1" applyBorder="1" applyAlignment="1">
      <alignment vertical="center" shrinkToFit="1"/>
    </xf>
    <xf numFmtId="49" fontId="84" fillId="0" borderId="98" xfId="25" applyNumberFormat="1" applyFont="1" applyFill="1" applyBorder="1" applyAlignment="1">
      <alignment horizontal="center" vertical="center" shrinkToFit="1"/>
    </xf>
    <xf numFmtId="193" fontId="8" fillId="0" borderId="63" xfId="25" applyNumberFormat="1" applyFont="1" applyFill="1" applyBorder="1" applyAlignment="1">
      <alignment horizontal="center" vertical="center" shrinkToFit="1"/>
    </xf>
    <xf numFmtId="176" fontId="8" fillId="0" borderId="71" xfId="25" applyNumberFormat="1" applyFont="1" applyFill="1" applyBorder="1" applyAlignment="1">
      <alignment horizontal="center" vertical="center" shrinkToFit="1"/>
    </xf>
    <xf numFmtId="193" fontId="8" fillId="0" borderId="98" xfId="25" applyNumberFormat="1" applyFont="1" applyFill="1" applyBorder="1" applyAlignment="1">
      <alignment horizontal="center" vertical="center" shrinkToFit="1"/>
    </xf>
    <xf numFmtId="176" fontId="8" fillId="0" borderId="99" xfId="25" applyNumberFormat="1" applyFont="1" applyFill="1" applyBorder="1" applyAlignment="1">
      <alignment horizontal="center" vertical="center" shrinkToFit="1"/>
    </xf>
    <xf numFmtId="193" fontId="8" fillId="0" borderId="99" xfId="25" applyNumberFormat="1" applyFont="1" applyFill="1" applyBorder="1" applyAlignment="1">
      <alignment horizontal="center" vertical="center" shrinkToFit="1"/>
    </xf>
    <xf numFmtId="176" fontId="8" fillId="0" borderId="77" xfId="25" applyNumberFormat="1" applyFont="1" applyFill="1" applyBorder="1" applyAlignment="1">
      <alignment horizontal="center" vertical="center" shrinkToFit="1"/>
    </xf>
    <xf numFmtId="49" fontId="84" fillId="0" borderId="99" xfId="25" applyNumberFormat="1" applyFont="1" applyFill="1" applyBorder="1" applyAlignment="1">
      <alignment horizontal="center" vertical="center" shrinkToFit="1"/>
    </xf>
    <xf numFmtId="0" fontId="89" fillId="0" borderId="101" xfId="0" applyNumberFormat="1" applyFont="1" applyBorder="1"/>
    <xf numFmtId="193" fontId="8" fillId="0" borderId="102" xfId="25" applyNumberFormat="1" applyFont="1" applyFill="1" applyBorder="1" applyAlignment="1">
      <alignment horizontal="center" vertical="center" shrinkToFit="1"/>
    </xf>
    <xf numFmtId="193" fontId="8" fillId="0" borderId="103" xfId="25" applyNumberFormat="1" applyFont="1" applyFill="1" applyBorder="1" applyAlignment="1">
      <alignment horizontal="center" vertical="center" shrinkToFit="1"/>
    </xf>
    <xf numFmtId="176" fontId="8" fillId="0" borderId="104" xfId="25" applyNumberFormat="1" applyFont="1" applyFill="1" applyBorder="1" applyAlignment="1">
      <alignment horizontal="center" vertical="center" shrinkToFit="1"/>
    </xf>
    <xf numFmtId="193" fontId="8" fillId="0" borderId="105" xfId="25" applyNumberFormat="1" applyFont="1" applyFill="1" applyBorder="1" applyAlignment="1">
      <alignment horizontal="center" vertical="center" shrinkToFit="1"/>
    </xf>
    <xf numFmtId="176" fontId="8" fillId="0" borderId="103" xfId="25" applyNumberFormat="1" applyFont="1" applyFill="1" applyBorder="1" applyAlignment="1">
      <alignment horizontal="center" vertical="center" shrinkToFit="1"/>
    </xf>
    <xf numFmtId="0" fontId="89" fillId="0" borderId="76" xfId="0" applyFont="1" applyBorder="1"/>
    <xf numFmtId="189" fontId="89" fillId="0" borderId="79" xfId="0" applyNumberFormat="1" applyFont="1" applyBorder="1"/>
    <xf numFmtId="187" fontId="89" fillId="0" borderId="79" xfId="0" applyNumberFormat="1" applyFont="1" applyBorder="1"/>
    <xf numFmtId="0" fontId="89" fillId="0" borderId="79" xfId="0" applyFont="1" applyBorder="1"/>
    <xf numFmtId="0" fontId="89" fillId="0" borderId="79" xfId="0" applyNumberFormat="1" applyFont="1" applyBorder="1"/>
    <xf numFmtId="189" fontId="89" fillId="0" borderId="79" xfId="0" applyNumberFormat="1" applyFont="1" applyFill="1" applyBorder="1"/>
    <xf numFmtId="189" fontId="89" fillId="0" borderId="106" xfId="0" applyNumberFormat="1" applyFont="1" applyBorder="1"/>
    <xf numFmtId="187" fontId="89" fillId="0" borderId="106" xfId="0" applyNumberFormat="1" applyFont="1" applyBorder="1"/>
    <xf numFmtId="193" fontId="8" fillId="0" borderId="107" xfId="25" applyNumberFormat="1" applyFont="1" applyFill="1" applyBorder="1" applyAlignment="1">
      <alignment horizontal="center" vertical="center" shrinkToFit="1"/>
    </xf>
    <xf numFmtId="176" fontId="8" fillId="0" borderId="108" xfId="25" applyNumberFormat="1" applyFont="1" applyFill="1" applyBorder="1" applyAlignment="1">
      <alignment horizontal="center" vertical="center" shrinkToFit="1"/>
    </xf>
    <xf numFmtId="193" fontId="8" fillId="0" borderId="109" xfId="25" applyNumberFormat="1" applyFont="1" applyFill="1" applyBorder="1" applyAlignment="1">
      <alignment horizontal="center" vertical="center" shrinkToFit="1"/>
    </xf>
    <xf numFmtId="176" fontId="8" fillId="0" borderId="107" xfId="25" applyNumberFormat="1" applyFont="1" applyFill="1" applyBorder="1" applyAlignment="1">
      <alignment horizontal="center" vertical="center" shrinkToFit="1"/>
    </xf>
    <xf numFmtId="176" fontId="8" fillId="0" borderId="76" xfId="25" applyNumberFormat="1" applyFont="1" applyFill="1" applyBorder="1" applyAlignment="1">
      <alignment horizontal="center" vertical="center" shrinkToFit="1"/>
    </xf>
    <xf numFmtId="193" fontId="8" fillId="4" borderId="99" xfId="25" applyNumberFormat="1" applyFont="1" applyFill="1" applyBorder="1" applyAlignment="1">
      <alignment horizontal="center" vertical="center" shrinkToFit="1"/>
    </xf>
    <xf numFmtId="176" fontId="8" fillId="0" borderId="101" xfId="25" applyNumberFormat="1" applyFont="1" applyFill="1" applyBorder="1" applyAlignment="1">
      <alignment horizontal="center" vertical="center" shrinkToFit="1"/>
    </xf>
    <xf numFmtId="193" fontId="8" fillId="4" borderId="103" xfId="25" applyNumberFormat="1" applyFont="1" applyFill="1" applyBorder="1" applyAlignment="1">
      <alignment horizontal="center" vertical="center" shrinkToFit="1"/>
    </xf>
    <xf numFmtId="176" fontId="8" fillId="0" borderId="106" xfId="25" applyNumberFormat="1" applyFont="1" applyFill="1" applyBorder="1" applyAlignment="1">
      <alignment horizontal="center" vertical="center" shrinkToFit="1"/>
    </xf>
    <xf numFmtId="193" fontId="8" fillId="4" borderId="107" xfId="25" applyNumberFormat="1" applyFont="1" applyFill="1" applyBorder="1" applyAlignment="1">
      <alignment horizontal="center" vertical="center" shrinkToFit="1"/>
    </xf>
    <xf numFmtId="179" fontId="84" fillId="0" borderId="0" xfId="25" applyNumberFormat="1" applyFont="1" applyFill="1" applyAlignment="1">
      <alignment horizontal="center" vertical="center" shrinkToFit="1"/>
    </xf>
    <xf numFmtId="179" fontId="84" fillId="0" borderId="0" xfId="25" applyNumberFormat="1" applyFont="1" applyFill="1" applyBorder="1" applyAlignment="1">
      <alignment horizontal="center" vertical="center" shrinkToFit="1"/>
    </xf>
    <xf numFmtId="193" fontId="8" fillId="0" borderId="91" xfId="25" applyNumberFormat="1" applyFont="1" applyFill="1" applyBorder="1" applyAlignment="1">
      <alignment horizontal="center" vertical="center" shrinkToFit="1"/>
    </xf>
    <xf numFmtId="176" fontId="8" fillId="0" borderId="95" xfId="25" applyNumberFormat="1" applyFont="1" applyFill="1" applyBorder="1" applyAlignment="1">
      <alignment horizontal="center" vertical="center" shrinkToFit="1"/>
    </xf>
    <xf numFmtId="179" fontId="84" fillId="0" borderId="11" xfId="25" applyNumberFormat="1" applyFont="1" applyFill="1" applyBorder="1" applyAlignment="1">
      <alignment horizontal="center" vertical="center" shrinkToFit="1"/>
    </xf>
    <xf numFmtId="179" fontId="84" fillId="0" borderId="11" xfId="25" applyNumberFormat="1" applyFont="1" applyFill="1" applyBorder="1" applyAlignment="1">
      <alignment horizontal="left" vertical="center" shrinkToFit="1"/>
    </xf>
    <xf numFmtId="179" fontId="84" fillId="0" borderId="0" xfId="25" applyNumberFormat="1" applyFont="1" applyFill="1" applyAlignment="1">
      <alignment horizontal="left" vertical="center" shrinkToFit="1"/>
    </xf>
    <xf numFmtId="0" fontId="81" fillId="16" borderId="76" xfId="25" applyFont="1" applyFill="1" applyBorder="1" applyAlignment="1">
      <alignment horizontal="center" vertical="center" shrinkToFit="1"/>
    </xf>
    <xf numFmtId="0" fontId="81" fillId="0" borderId="17" xfId="25" applyFont="1" applyFill="1" applyBorder="1" applyAlignment="1">
      <alignment horizontal="center" vertical="center" shrinkToFit="1"/>
    </xf>
    <xf numFmtId="0" fontId="81" fillId="0" borderId="110" xfId="25" applyFont="1" applyFill="1" applyBorder="1" applyAlignment="1">
      <alignment horizontal="left" vertical="center" shrinkToFit="1"/>
    </xf>
    <xf numFmtId="0" fontId="81" fillId="2" borderId="76" xfId="25" applyFont="1" applyFill="1" applyBorder="1" applyAlignment="1">
      <alignment horizontal="center" vertical="center" shrinkToFit="1"/>
    </xf>
    <xf numFmtId="0" fontId="81" fillId="0" borderId="111" xfId="25" applyFont="1" applyFill="1" applyBorder="1" applyAlignment="1">
      <alignment horizontal="center" vertical="center" shrinkToFit="1"/>
    </xf>
    <xf numFmtId="0" fontId="81" fillId="0" borderId="112" xfId="25" applyFont="1" applyFill="1" applyBorder="1" applyAlignment="1">
      <alignment horizontal="left" vertical="center" shrinkToFit="1"/>
    </xf>
    <xf numFmtId="0" fontId="8" fillId="0" borderId="76" xfId="25" applyNumberFormat="1" applyFont="1" applyFill="1" applyBorder="1" applyAlignment="1">
      <alignment horizontal="center" vertical="center" shrinkToFit="1"/>
    </xf>
    <xf numFmtId="0" fontId="81" fillId="0" borderId="113" xfId="25" applyNumberFormat="1" applyFont="1" applyFill="1" applyBorder="1" applyAlignment="1">
      <alignment horizontal="left" vertical="center" shrinkToFit="1"/>
    </xf>
    <xf numFmtId="0" fontId="81" fillId="0" borderId="113" xfId="25" applyFont="1" applyFill="1" applyBorder="1" applyAlignment="1">
      <alignment horizontal="left" vertical="center" shrinkToFit="1"/>
    </xf>
    <xf numFmtId="0" fontId="81" fillId="0" borderId="114" xfId="25" applyFont="1" applyFill="1" applyBorder="1" applyAlignment="1">
      <alignment horizontal="left" vertical="center" shrinkToFit="1"/>
    </xf>
    <xf numFmtId="189" fontId="89" fillId="0" borderId="76" xfId="0" applyNumberFormat="1" applyFont="1" applyFill="1" applyBorder="1"/>
    <xf numFmtId="193" fontId="8" fillId="0" borderId="76" xfId="25" applyNumberFormat="1" applyFont="1" applyFill="1" applyBorder="1" applyAlignment="1">
      <alignment horizontal="center" vertical="center" shrinkToFit="1"/>
    </xf>
    <xf numFmtId="0" fontId="89" fillId="0" borderId="76" xfId="0" applyNumberFormat="1" applyFont="1" applyBorder="1"/>
    <xf numFmtId="0" fontId="89" fillId="0" borderId="106" xfId="0" applyFont="1" applyBorder="1"/>
    <xf numFmtId="0" fontId="82" fillId="0" borderId="0" xfId="25" applyFont="1" applyFill="1" applyAlignment="1">
      <alignment horizontal="center"/>
    </xf>
    <xf numFmtId="0" fontId="8" fillId="0" borderId="0" xfId="25" applyFont="1" applyFill="1" applyAlignment="1">
      <alignment horizontal="center"/>
    </xf>
    <xf numFmtId="49" fontId="8" fillId="0" borderId="0" xfId="25" applyNumberFormat="1" applyFont="1" applyFill="1" applyAlignment="1"/>
    <xf numFmtId="0" fontId="90" fillId="0" borderId="0" xfId="25" applyFont="1" applyFill="1" applyAlignment="1"/>
    <xf numFmtId="0" fontId="91" fillId="0" borderId="0" xfId="25" applyFont="1" applyFill="1" applyBorder="1" applyAlignment="1">
      <alignment horizontal="left" vertical="center"/>
    </xf>
    <xf numFmtId="0" fontId="81" fillId="0" borderId="0" xfId="25" applyFont="1" applyFill="1" applyAlignment="1">
      <alignment horizontal="center"/>
    </xf>
    <xf numFmtId="49" fontId="81" fillId="0" borderId="0" xfId="25" applyNumberFormat="1" applyFont="1" applyFill="1" applyAlignment="1"/>
    <xf numFmtId="0" fontId="81" fillId="0" borderId="0" xfId="25" applyFont="1" applyFill="1" applyAlignment="1">
      <alignment horizontal="left"/>
    </xf>
    <xf numFmtId="49" fontId="8" fillId="0" borderId="0" xfId="25" applyNumberFormat="1" applyFont="1" applyFill="1" applyBorder="1" applyAlignment="1">
      <alignment vertical="center"/>
    </xf>
    <xf numFmtId="0" fontId="8" fillId="0" borderId="0" xfId="25" applyFont="1" applyFill="1" applyAlignment="1"/>
    <xf numFmtId="0" fontId="8" fillId="0" borderId="0" xfId="25" applyFont="1" applyFill="1" applyBorder="1" applyAlignment="1">
      <alignment horizontal="center" vertical="center"/>
    </xf>
    <xf numFmtId="0" fontId="81" fillId="0" borderId="0" xfId="25" applyFont="1" applyFill="1" applyAlignment="1" applyProtection="1">
      <alignment horizontal="center" shrinkToFit="1"/>
      <protection locked="0"/>
    </xf>
    <xf numFmtId="0" fontId="81" fillId="0" borderId="79" xfId="25" applyFont="1" applyFill="1" applyBorder="1" applyAlignment="1"/>
    <xf numFmtId="0" fontId="81" fillId="0" borderId="115" xfId="25" applyFont="1" applyFill="1" applyBorder="1" applyAlignment="1"/>
    <xf numFmtId="193" fontId="82" fillId="0" borderId="0" xfId="25" applyNumberFormat="1" applyFont="1" applyFill="1" applyAlignment="1">
      <alignment horizontal="center" vertical="center" shrinkToFit="1"/>
    </xf>
    <xf numFmtId="176" fontId="82" fillId="0" borderId="0" xfId="25" applyNumberFormat="1" applyFont="1" applyFill="1" applyAlignment="1">
      <alignment horizontal="center" vertical="center" shrinkToFit="1"/>
    </xf>
    <xf numFmtId="0" fontId="81" fillId="0" borderId="0" xfId="25" applyFont="1" applyFill="1" applyAlignment="1">
      <alignment horizontal="right"/>
    </xf>
    <xf numFmtId="0" fontId="81" fillId="0" borderId="0" xfId="2" applyFont="1" applyFill="1" applyAlignment="1" applyProtection="1"/>
    <xf numFmtId="49" fontId="81" fillId="0" borderId="0" xfId="25" applyNumberFormat="1" applyFont="1" applyFill="1" applyAlignment="1">
      <alignment horizontal="center"/>
    </xf>
    <xf numFmtId="0" fontId="90" fillId="0" borderId="0" xfId="2" applyFont="1" applyBorder="1" applyAlignment="1" applyProtection="1">
      <alignment horizontal="center" vertical="center"/>
    </xf>
    <xf numFmtId="0" fontId="81" fillId="0" borderId="0" xfId="2" applyFont="1" applyBorder="1" applyAlignment="1" applyProtection="1">
      <alignment horizontal="center" vertical="center"/>
    </xf>
    <xf numFmtId="0" fontId="8" fillId="0" borderId="0" xfId="25" applyFont="1" applyFill="1" applyAlignment="1">
      <alignment horizontal="center" vertical="center"/>
    </xf>
    <xf numFmtId="0" fontId="81" fillId="0" borderId="0" xfId="25" applyFont="1" applyFill="1" applyAlignment="1">
      <alignment horizontal="center" vertical="center"/>
    </xf>
    <xf numFmtId="0" fontId="8" fillId="0" borderId="0" xfId="25" applyFont="1" applyBorder="1" applyAlignment="1">
      <alignment horizontal="center" vertical="center"/>
    </xf>
    <xf numFmtId="0" fontId="82" fillId="0" borderId="0" xfId="25" applyFont="1" applyFill="1" applyAlignment="1">
      <alignment horizontal="center" vertical="center"/>
    </xf>
    <xf numFmtId="0" fontId="90" fillId="0" borderId="0" xfId="25" applyFont="1" applyFill="1" applyAlignment="1">
      <alignment horizontal="left" vertical="center" shrinkToFit="1"/>
    </xf>
    <xf numFmtId="0" fontId="90" fillId="2" borderId="0" xfId="25" applyFont="1" applyFill="1" applyAlignment="1">
      <alignment horizontal="center" vertical="center" shrinkToFit="1"/>
    </xf>
    <xf numFmtId="0" fontId="8" fillId="0" borderId="0" xfId="25" applyFont="1" applyFill="1" applyAlignment="1">
      <alignment horizontal="left" vertical="center"/>
    </xf>
    <xf numFmtId="0" fontId="81" fillId="0" borderId="0" xfId="25" applyFont="1" applyFill="1" applyAlignment="1">
      <alignment horizontal="left" vertical="center"/>
    </xf>
    <xf numFmtId="0" fontId="8" fillId="0" borderId="0" xfId="25" applyFont="1" applyFill="1" applyBorder="1" applyAlignment="1">
      <alignment horizontal="left" vertical="center"/>
    </xf>
    <xf numFmtId="0" fontId="8" fillId="0" borderId="0" xfId="25" applyFont="1" applyBorder="1" applyAlignment="1">
      <alignment horizontal="left" vertical="center"/>
    </xf>
    <xf numFmtId="56" fontId="81" fillId="0" borderId="0" xfId="25" applyNumberFormat="1" applyFont="1" applyFill="1" applyAlignment="1">
      <alignment horizontal="center" shrinkToFit="1"/>
    </xf>
    <xf numFmtId="0" fontId="81" fillId="0" borderId="94" xfId="25" applyFont="1" applyFill="1" applyBorder="1" applyAlignment="1"/>
    <xf numFmtId="193" fontId="82" fillId="0" borderId="99" xfId="25" applyNumberFormat="1" applyFont="1" applyFill="1" applyBorder="1" applyAlignment="1">
      <alignment horizontal="center" vertical="center" shrinkToFit="1"/>
    </xf>
    <xf numFmtId="176" fontId="82" fillId="0" borderId="77" xfId="25" applyNumberFormat="1" applyFont="1" applyFill="1" applyBorder="1" applyAlignment="1">
      <alignment horizontal="center" vertical="center" shrinkToFit="1"/>
    </xf>
    <xf numFmtId="0" fontId="84" fillId="0" borderId="106" xfId="25" applyFont="1" applyFill="1" applyBorder="1" applyAlignment="1">
      <alignment vertical="center" shrinkToFit="1"/>
    </xf>
    <xf numFmtId="49" fontId="84" fillId="0" borderId="109" xfId="25" applyNumberFormat="1" applyFont="1" applyFill="1" applyBorder="1" applyAlignment="1">
      <alignment horizontal="center" vertical="center" shrinkToFit="1"/>
    </xf>
    <xf numFmtId="190" fontId="89" fillId="0" borderId="76" xfId="0" applyNumberFormat="1" applyFont="1" applyBorder="1"/>
    <xf numFmtId="190" fontId="89" fillId="0" borderId="94" xfId="0" applyNumberFormat="1" applyFont="1" applyBorder="1"/>
    <xf numFmtId="16" fontId="89" fillId="0" borderId="76" xfId="0" applyNumberFormat="1" applyFont="1" applyBorder="1"/>
    <xf numFmtId="16" fontId="89" fillId="0" borderId="79" xfId="0" applyNumberFormat="1" applyFont="1" applyBorder="1"/>
    <xf numFmtId="0" fontId="89" fillId="0" borderId="106" xfId="0" applyNumberFormat="1" applyFont="1" applyBorder="1"/>
    <xf numFmtId="190" fontId="89" fillId="0" borderId="101" xfId="0" applyNumberFormat="1" applyFont="1" applyBorder="1"/>
    <xf numFmtId="193" fontId="8" fillId="17" borderId="107" xfId="25" applyNumberFormat="1" applyFont="1" applyFill="1" applyBorder="1" applyAlignment="1">
      <alignment horizontal="center" vertical="center" shrinkToFit="1"/>
    </xf>
    <xf numFmtId="0" fontId="81" fillId="0" borderId="116" xfId="25" applyFont="1" applyFill="1" applyBorder="1" applyAlignment="1">
      <alignment horizontal="center" vertical="center" shrinkToFit="1"/>
    </xf>
    <xf numFmtId="0" fontId="81" fillId="2" borderId="114" xfId="25" applyFont="1" applyFill="1" applyBorder="1" applyAlignment="1">
      <alignment horizontal="left" vertical="center" shrinkToFit="1"/>
    </xf>
    <xf numFmtId="0" fontId="81" fillId="0" borderId="72" xfId="25" applyFont="1" applyFill="1" applyBorder="1" applyAlignment="1">
      <alignment horizontal="left" vertical="center" shrinkToFit="1"/>
    </xf>
    <xf numFmtId="0" fontId="8" fillId="0" borderId="0" xfId="25" applyFont="1" applyFill="1" applyAlignment="1" applyProtection="1">
      <alignment horizontal="center" vertical="center" shrinkToFit="1"/>
    </xf>
    <xf numFmtId="0" fontId="89" fillId="0" borderId="94" xfId="0" applyNumberFormat="1" applyFont="1" applyBorder="1"/>
    <xf numFmtId="0" fontId="84" fillId="0" borderId="0" xfId="25" applyFont="1" applyFill="1" applyAlignment="1">
      <alignment vertical="center" shrinkToFit="1"/>
    </xf>
    <xf numFmtId="49" fontId="84" fillId="0" borderId="0" xfId="25" applyNumberFormat="1" applyFont="1" applyFill="1" applyAlignment="1">
      <alignment horizontal="center" vertical="center" shrinkToFit="1"/>
    </xf>
    <xf numFmtId="193" fontId="8" fillId="0" borderId="0" xfId="25" applyNumberFormat="1" applyFont="1" applyFill="1" applyAlignment="1">
      <alignment horizontal="center" vertical="center" shrinkToFit="1"/>
    </xf>
    <xf numFmtId="176" fontId="8" fillId="0" borderId="0" xfId="25" applyNumberFormat="1" applyFont="1" applyFill="1" applyAlignment="1">
      <alignment horizontal="center" vertical="center" shrinkToFit="1"/>
    </xf>
    <xf numFmtId="0" fontId="81" fillId="0" borderId="0" xfId="25" applyFont="1" applyFill="1" applyAlignment="1">
      <alignment horizontal="left" vertical="center" shrinkToFit="1"/>
    </xf>
    <xf numFmtId="0" fontId="81" fillId="2" borderId="0" xfId="25" applyFont="1" applyFill="1" applyAlignment="1">
      <alignment horizontal="center" vertical="center" shrinkToFit="1"/>
    </xf>
    <xf numFmtId="0" fontId="81" fillId="0" borderId="0" xfId="25" quotePrefix="1" applyFont="1" applyFill="1" applyAlignment="1">
      <alignment horizontal="left"/>
    </xf>
    <xf numFmtId="0" fontId="81" fillId="0" borderId="115" xfId="25" quotePrefix="1" applyFont="1" applyFill="1" applyBorder="1" applyAlignment="1"/>
    <xf numFmtId="190" fontId="41" fillId="8" borderId="76" xfId="0" quotePrefix="1" applyNumberFormat="1" applyFont="1" applyFill="1" applyBorder="1" applyAlignment="1" applyProtection="1">
      <alignment horizontal="center" vertical="center"/>
    </xf>
    <xf numFmtId="20" fontId="32" fillId="11" borderId="10" xfId="0" quotePrefix="1" applyNumberFormat="1" applyFont="1" applyFill="1" applyBorder="1" applyAlignment="1">
      <alignment horizontal="center"/>
    </xf>
    <xf numFmtId="20" fontId="32" fillId="11" borderId="0" xfId="0" quotePrefix="1" applyNumberFormat="1" applyFont="1" applyFill="1" applyBorder="1" applyAlignment="1">
      <alignment horizontal="center"/>
    </xf>
    <xf numFmtId="20" fontId="38" fillId="11" borderId="0" xfId="0" quotePrefix="1" applyNumberFormat="1" applyFont="1" applyFill="1" applyBorder="1" applyAlignment="1">
      <alignment horizontal="center"/>
    </xf>
    <xf numFmtId="49" fontId="26" fillId="0" borderId="58" xfId="17" quotePrefix="1" applyNumberFormat="1" applyFont="1" applyFill="1" applyBorder="1" applyAlignment="1">
      <alignment horizontal="center" vertical="center"/>
    </xf>
    <xf numFmtId="49" fontId="26" fillId="0" borderId="61" xfId="17" quotePrefix="1" applyNumberFormat="1" applyFont="1" applyFill="1" applyBorder="1" applyAlignment="1">
      <alignment horizontal="center" vertical="center"/>
    </xf>
    <xf numFmtId="0" fontId="8" fillId="0" borderId="98" xfId="25" applyFont="1" applyFill="1" applyBorder="1" applyAlignment="1">
      <alignment horizontal="center" vertical="center" shrinkToFit="1"/>
    </xf>
    <xf numFmtId="0" fontId="8" fillId="0" borderId="77" xfId="25" applyFont="1" applyFill="1" applyBorder="1" applyAlignment="1">
      <alignment horizontal="center" vertical="center" shrinkToFit="1"/>
    </xf>
    <xf numFmtId="0" fontId="81" fillId="15" borderId="76" xfId="25" applyFont="1" applyFill="1" applyBorder="1" applyAlignment="1">
      <alignment horizontal="center" vertical="center" shrinkToFit="1"/>
    </xf>
    <xf numFmtId="49" fontId="81" fillId="15" borderId="76" xfId="25" applyNumberFormat="1" applyFont="1" applyFill="1" applyBorder="1" applyAlignment="1">
      <alignment horizontal="center" vertical="center" shrinkToFit="1"/>
    </xf>
    <xf numFmtId="49" fontId="81" fillId="15" borderId="16" xfId="25" applyNumberFormat="1" applyFont="1" applyFill="1" applyBorder="1" applyAlignment="1">
      <alignment horizontal="center" vertical="center" shrinkToFit="1"/>
    </xf>
    <xf numFmtId="0" fontId="81" fillId="15" borderId="16" xfId="25" applyFont="1" applyFill="1" applyBorder="1" applyAlignment="1">
      <alignment horizontal="center" vertical="center" shrinkToFit="1"/>
    </xf>
    <xf numFmtId="0" fontId="81" fillId="15" borderId="110" xfId="25" applyFont="1" applyFill="1" applyBorder="1" applyAlignment="1">
      <alignment horizontal="center" vertical="center" shrinkToFit="1"/>
    </xf>
    <xf numFmtId="0" fontId="81" fillId="15" borderId="100" xfId="25" applyFont="1" applyFill="1" applyBorder="1" applyAlignment="1">
      <alignment horizontal="center" vertical="center" wrapText="1" shrinkToFit="1"/>
    </xf>
    <xf numFmtId="0" fontId="81" fillId="15" borderId="77" xfId="25" applyFont="1" applyFill="1" applyBorder="1" applyAlignment="1">
      <alignment horizontal="center" vertical="center" wrapText="1" shrinkToFit="1"/>
    </xf>
    <xf numFmtId="0" fontId="81" fillId="15" borderId="98" xfId="25" applyFont="1" applyFill="1" applyBorder="1" applyAlignment="1">
      <alignment horizontal="center" vertical="center" wrapText="1" shrinkToFit="1"/>
    </xf>
    <xf numFmtId="0" fontId="81" fillId="15" borderId="98" xfId="25" applyFont="1" applyFill="1" applyBorder="1" applyAlignment="1">
      <alignment horizontal="center" vertical="center" shrinkToFit="1"/>
    </xf>
    <xf numFmtId="0" fontId="81" fillId="15" borderId="77" xfId="25" applyFont="1" applyFill="1" applyBorder="1" applyAlignment="1">
      <alignment horizontal="center" vertical="center" shrinkToFit="1"/>
    </xf>
    <xf numFmtId="0" fontId="8" fillId="0" borderId="49" xfId="25" applyFont="1" applyFill="1" applyBorder="1" applyAlignment="1">
      <alignment horizontal="center" vertical="center" shrinkToFit="1"/>
    </xf>
    <xf numFmtId="0" fontId="8" fillId="0" borderId="117" xfId="25" applyFont="1" applyFill="1" applyBorder="1" applyAlignment="1">
      <alignment horizontal="center" vertical="center" shrinkToFit="1"/>
    </xf>
    <xf numFmtId="0" fontId="83" fillId="0" borderId="0" xfId="25" applyFont="1" applyFill="1" applyBorder="1" applyAlignment="1">
      <alignment horizontal="center" vertical="center" shrinkToFit="1"/>
    </xf>
    <xf numFmtId="0" fontId="84" fillId="0" borderId="11" xfId="25" applyFont="1" applyFill="1" applyBorder="1" applyAlignment="1">
      <alignment horizontal="center" vertical="center" shrinkToFit="1"/>
    </xf>
    <xf numFmtId="0" fontId="85" fillId="0" borderId="10" xfId="25" applyFont="1" applyFill="1" applyBorder="1" applyAlignment="1">
      <alignment horizontal="center" vertical="center" shrinkToFit="1"/>
    </xf>
    <xf numFmtId="183" fontId="88" fillId="0" borderId="0" xfId="25" applyNumberFormat="1" applyFont="1" applyFill="1" applyBorder="1" applyAlignment="1">
      <alignment horizontal="left" vertical="center" shrinkToFit="1"/>
    </xf>
    <xf numFmtId="0" fontId="81" fillId="15" borderId="98" xfId="25" applyNumberFormat="1" applyFont="1" applyFill="1" applyBorder="1" applyAlignment="1">
      <alignment horizontal="center" vertical="center" shrinkToFit="1"/>
    </xf>
    <xf numFmtId="0" fontId="81" fillId="15" borderId="99" xfId="25" applyNumberFormat="1" applyFont="1" applyFill="1" applyBorder="1" applyAlignment="1">
      <alignment horizontal="center" vertical="center" shrinkToFit="1"/>
    </xf>
    <xf numFmtId="0" fontId="81" fillId="15" borderId="77" xfId="25" applyNumberFormat="1" applyFont="1" applyFill="1" applyBorder="1" applyAlignment="1">
      <alignment horizontal="center" vertical="center" shrinkToFit="1"/>
    </xf>
    <xf numFmtId="0" fontId="8" fillId="0" borderId="76" xfId="25" applyFont="1" applyFill="1" applyBorder="1" applyAlignment="1">
      <alignment horizontal="center" vertical="center" shrinkToFit="1"/>
    </xf>
    <xf numFmtId="0" fontId="81" fillId="15" borderId="76" xfId="25" applyNumberFormat="1" applyFont="1" applyFill="1" applyBorder="1" applyAlignment="1">
      <alignment horizontal="center" vertical="center" shrinkToFit="1"/>
    </xf>
    <xf numFmtId="0" fontId="8" fillId="0" borderId="98" xfId="25" applyNumberFormat="1" applyFont="1" applyFill="1" applyBorder="1" applyAlignment="1">
      <alignment horizontal="center" vertical="center" shrinkToFit="1"/>
    </xf>
    <xf numFmtId="0" fontId="8" fillId="0" borderId="77" xfId="25" applyNumberFormat="1" applyFont="1" applyFill="1" applyBorder="1" applyAlignment="1">
      <alignment horizontal="center" vertical="center" shrinkToFit="1"/>
    </xf>
    <xf numFmtId="0" fontId="8" fillId="0" borderId="109" xfId="25" applyNumberFormat="1" applyFont="1" applyFill="1" applyBorder="1" applyAlignment="1">
      <alignment horizontal="center" vertical="center" shrinkToFit="1"/>
    </xf>
    <xf numFmtId="0" fontId="8" fillId="0" borderId="108" xfId="25" applyNumberFormat="1" applyFont="1" applyFill="1" applyBorder="1" applyAlignment="1">
      <alignment horizontal="center" vertical="center" shrinkToFit="1"/>
    </xf>
    <xf numFmtId="0" fontId="8" fillId="0" borderId="105" xfId="25" applyNumberFormat="1" applyFont="1" applyFill="1" applyBorder="1" applyAlignment="1">
      <alignment horizontal="center" vertical="center" shrinkToFit="1"/>
    </xf>
    <xf numFmtId="0" fontId="8" fillId="0" borderId="104" xfId="25" applyNumberFormat="1" applyFont="1" applyFill="1" applyBorder="1" applyAlignment="1">
      <alignment horizontal="center" vertical="center" shrinkToFit="1"/>
    </xf>
    <xf numFmtId="0" fontId="8" fillId="0" borderId="76" xfId="25" applyNumberFormat="1" applyFont="1" applyFill="1" applyBorder="1" applyAlignment="1">
      <alignment horizontal="center" vertical="center" shrinkToFit="1"/>
    </xf>
    <xf numFmtId="0" fontId="8" fillId="0" borderId="106" xfId="25" applyNumberFormat="1" applyFont="1" applyFill="1" applyBorder="1" applyAlignment="1">
      <alignment horizontal="center" vertical="center" shrinkToFit="1"/>
    </xf>
    <xf numFmtId="0" fontId="8" fillId="0" borderId="101" xfId="25" applyNumberFormat="1" applyFont="1" applyFill="1" applyBorder="1" applyAlignment="1">
      <alignment horizontal="center" vertical="center" shrinkToFit="1"/>
    </xf>
    <xf numFmtId="0" fontId="8" fillId="0" borderId="79" xfId="25" applyFont="1" applyFill="1" applyBorder="1" applyAlignment="1">
      <alignment horizontal="center" vertical="center" shrinkToFit="1"/>
    </xf>
    <xf numFmtId="0" fontId="57" fillId="0" borderId="76" xfId="24" applyNumberFormat="1" applyFont="1" applyFill="1" applyBorder="1" applyAlignment="1">
      <alignment horizontal="left" vertical="center"/>
    </xf>
    <xf numFmtId="0" fontId="66" fillId="0" borderId="76" xfId="24" applyNumberFormat="1" applyFont="1" applyFill="1" applyBorder="1" applyAlignment="1">
      <alignment horizontal="left" vertical="center"/>
    </xf>
    <xf numFmtId="0" fontId="51" fillId="0" borderId="76" xfId="24" applyNumberFormat="1" applyFont="1" applyFill="1" applyBorder="1" applyAlignment="1">
      <alignment vertical="center"/>
    </xf>
    <xf numFmtId="0" fontId="51" fillId="0" borderId="79" xfId="24" applyNumberFormat="1" applyFont="1" applyFill="1" applyBorder="1" applyAlignment="1">
      <alignment vertical="center"/>
    </xf>
    <xf numFmtId="0" fontId="65" fillId="0" borderId="76" xfId="24" applyNumberFormat="1" applyFont="1" applyBorder="1" applyAlignment="1">
      <alignment horizontal="left"/>
    </xf>
    <xf numFmtId="0" fontId="65" fillId="0" borderId="94" xfId="24" applyNumberFormat="1" applyFont="1" applyBorder="1" applyAlignment="1">
      <alignment horizontal="left"/>
    </xf>
    <xf numFmtId="0" fontId="65" fillId="8" borderId="76" xfId="24" applyNumberFormat="1" applyFont="1" applyFill="1" applyBorder="1" applyAlignment="1">
      <alignment horizontal="left"/>
    </xf>
    <xf numFmtId="0" fontId="50" fillId="0" borderId="76" xfId="24" applyNumberFormat="1" applyFont="1" applyFill="1" applyBorder="1" applyAlignment="1">
      <alignment vertical="center"/>
    </xf>
    <xf numFmtId="0" fontId="50" fillId="0" borderId="79" xfId="24" applyNumberFormat="1" applyFont="1" applyFill="1" applyBorder="1" applyAlignment="1">
      <alignment vertical="center"/>
    </xf>
    <xf numFmtId="0" fontId="53" fillId="0" borderId="95" xfId="24" applyNumberFormat="1" applyFont="1" applyBorder="1" applyAlignment="1">
      <alignment horizontal="left" vertical="center"/>
    </xf>
    <xf numFmtId="0" fontId="53" fillId="13" borderId="79" xfId="24" applyNumberFormat="1" applyFont="1" applyFill="1" applyBorder="1" applyAlignment="1">
      <alignment horizontal="left" vertical="center"/>
    </xf>
    <xf numFmtId="0" fontId="53" fillId="0" borderId="95" xfId="24" applyNumberFormat="1" applyFont="1" applyFill="1" applyBorder="1" applyAlignment="1">
      <alignment horizontal="left" vertical="center" shrinkToFit="1"/>
    </xf>
    <xf numFmtId="0" fontId="53" fillId="0" borderId="79" xfId="24" applyNumberFormat="1" applyFont="1" applyFill="1" applyBorder="1" applyAlignment="1">
      <alignment horizontal="left" vertical="center" shrinkToFit="1"/>
    </xf>
    <xf numFmtId="0" fontId="64" fillId="0" borderId="79" xfId="24" applyNumberFormat="1" applyFont="1" applyFill="1" applyBorder="1" applyAlignment="1">
      <alignment vertical="center"/>
    </xf>
    <xf numFmtId="0" fontId="58" fillId="13" borderId="98" xfId="24" applyFont="1" applyFill="1" applyBorder="1" applyAlignment="1">
      <alignment vertical="center"/>
    </xf>
    <xf numFmtId="0" fontId="60" fillId="0" borderId="99" xfId="24" applyBorder="1" applyAlignment="1">
      <alignment vertical="center"/>
    </xf>
    <xf numFmtId="0" fontId="60" fillId="0" borderId="77" xfId="24" applyBorder="1" applyAlignment="1">
      <alignment vertical="center"/>
    </xf>
    <xf numFmtId="0" fontId="62" fillId="13" borderId="76" xfId="24" applyNumberFormat="1" applyFont="1" applyFill="1" applyBorder="1" applyAlignment="1">
      <alignment vertical="center" wrapText="1"/>
    </xf>
    <xf numFmtId="0" fontId="79" fillId="13" borderId="76" xfId="24" applyNumberFormat="1" applyFont="1" applyFill="1" applyBorder="1" applyAlignment="1">
      <alignment vertical="center"/>
    </xf>
    <xf numFmtId="0" fontId="53" fillId="14" borderId="76" xfId="24" applyNumberFormat="1" applyFont="1" applyFill="1" applyBorder="1" applyAlignment="1">
      <alignment horizontal="left" vertical="center"/>
    </xf>
    <xf numFmtId="0" fontId="53" fillId="0" borderId="95" xfId="24" applyFont="1" applyBorder="1" applyAlignment="1">
      <alignment horizontal="left" vertical="center"/>
    </xf>
    <xf numFmtId="0" fontId="53" fillId="0" borderId="79" xfId="24" applyFont="1" applyBorder="1" applyAlignment="1">
      <alignment horizontal="left" vertical="center"/>
    </xf>
    <xf numFmtId="0" fontId="53" fillId="0" borderId="0" xfId="24" applyNumberFormat="1" applyFont="1" applyFill="1" applyBorder="1" applyAlignment="1">
      <alignment horizontal="left" vertical="center"/>
    </xf>
    <xf numFmtId="0" fontId="53" fillId="0" borderId="78" xfId="24" applyNumberFormat="1" applyFont="1" applyFill="1" applyBorder="1" applyAlignment="1">
      <alignment horizontal="left" vertical="center"/>
    </xf>
    <xf numFmtId="0" fontId="59" fillId="0" borderId="77" xfId="24" applyNumberFormat="1" applyFont="1" applyBorder="1" applyAlignment="1">
      <alignment vertical="center"/>
    </xf>
    <xf numFmtId="0" fontId="59" fillId="0" borderId="76" xfId="24" applyNumberFormat="1" applyFont="1" applyBorder="1" applyAlignment="1">
      <alignment vertical="center"/>
    </xf>
    <xf numFmtId="0" fontId="53" fillId="0" borderId="94" xfId="24" applyNumberFormat="1" applyFont="1" applyFill="1" applyBorder="1" applyAlignment="1">
      <alignment horizontal="left"/>
    </xf>
    <xf numFmtId="0" fontId="58" fillId="13" borderId="99" xfId="24" applyFont="1" applyFill="1" applyBorder="1" applyAlignment="1">
      <alignment vertical="center"/>
    </xf>
    <xf numFmtId="0" fontId="58" fillId="13" borderId="77" xfId="24" applyFont="1" applyFill="1" applyBorder="1" applyAlignment="1">
      <alignment vertical="center"/>
    </xf>
    <xf numFmtId="0" fontId="50" fillId="13" borderId="76" xfId="24" applyNumberFormat="1" applyFont="1" applyFill="1" applyBorder="1" applyAlignment="1">
      <alignment vertical="center"/>
    </xf>
    <xf numFmtId="0" fontId="58" fillId="13" borderId="76" xfId="24" applyNumberFormat="1" applyFont="1" applyFill="1" applyBorder="1" applyAlignment="1">
      <alignment vertical="center"/>
    </xf>
    <xf numFmtId="0" fontId="56" fillId="0" borderId="0" xfId="24" applyNumberFormat="1" applyFont="1" applyFill="1" applyBorder="1" applyAlignment="1">
      <alignment vertical="center"/>
    </xf>
    <xf numFmtId="0" fontId="56" fillId="0" borderId="78" xfId="24" applyNumberFormat="1" applyFont="1" applyFill="1" applyBorder="1" applyAlignment="1">
      <alignment vertical="center"/>
    </xf>
    <xf numFmtId="0" fontId="56" fillId="0" borderId="0" xfId="24" applyNumberFormat="1" applyFont="1" applyFill="1" applyBorder="1" applyAlignment="1">
      <alignment horizontal="left" vertical="center"/>
    </xf>
    <xf numFmtId="0" fontId="56" fillId="0" borderId="0" xfId="24" applyNumberFormat="1" applyFont="1" applyFill="1" applyAlignment="1">
      <alignment horizontal="left" vertical="center"/>
    </xf>
    <xf numFmtId="0" fontId="56" fillId="0" borderId="78" xfId="24" applyNumberFormat="1" applyFont="1" applyFill="1" applyBorder="1" applyAlignment="1">
      <alignment horizontal="left" vertical="center"/>
    </xf>
    <xf numFmtId="0" fontId="48" fillId="0" borderId="0" xfId="24" applyFont="1" applyBorder="1" applyAlignment="1">
      <alignment horizontal="right" vertical="center"/>
    </xf>
    <xf numFmtId="0" fontId="6" fillId="0" borderId="0" xfId="24" applyNumberFormat="1" applyFont="1" applyFill="1" applyBorder="1" applyAlignment="1">
      <alignment vertical="center"/>
    </xf>
    <xf numFmtId="0" fontId="6" fillId="0" borderId="0" xfId="24" applyNumberFormat="1" applyFont="1" applyFill="1" applyAlignment="1">
      <alignment vertical="center"/>
    </xf>
    <xf numFmtId="0" fontId="6" fillId="0" borderId="78" xfId="24" applyNumberFormat="1" applyFont="1" applyFill="1" applyBorder="1" applyAlignment="1">
      <alignment vertical="center"/>
    </xf>
    <xf numFmtId="0" fontId="53" fillId="0" borderId="0" xfId="24" applyNumberFormat="1" applyFont="1" applyFill="1" applyBorder="1" applyAlignment="1">
      <alignment vertical="center"/>
    </xf>
    <xf numFmtId="0" fontId="53" fillId="0" borderId="78" xfId="24" applyNumberFormat="1" applyFont="1" applyFill="1" applyBorder="1" applyAlignment="1">
      <alignment vertical="center"/>
    </xf>
    <xf numFmtId="0" fontId="72" fillId="0" borderId="0" xfId="24" applyFont="1" applyBorder="1" applyAlignment="1">
      <alignment horizontal="center" vertical="center"/>
    </xf>
    <xf numFmtId="0" fontId="50" fillId="13" borderId="98" xfId="24" applyNumberFormat="1" applyFont="1" applyFill="1" applyBorder="1" applyAlignment="1">
      <alignment vertical="center"/>
    </xf>
    <xf numFmtId="0" fontId="6" fillId="13" borderId="77" xfId="24" applyNumberFormat="1" applyFont="1" applyFill="1" applyBorder="1" applyAlignment="1">
      <alignment vertical="center"/>
    </xf>
    <xf numFmtId="0" fontId="6" fillId="13" borderId="76" xfId="24" applyNumberFormat="1" applyFont="1" applyFill="1" applyBorder="1" applyAlignment="1">
      <alignment vertical="center"/>
    </xf>
    <xf numFmtId="0" fontId="47" fillId="0" borderId="91" xfId="24" applyFont="1" applyBorder="1" applyAlignment="1">
      <alignment horizontal="center" vertical="center"/>
    </xf>
    <xf numFmtId="0" fontId="47" fillId="0" borderId="92" xfId="24" applyFont="1" applyBorder="1" applyAlignment="1">
      <alignment horizontal="center" vertical="center"/>
    </xf>
    <xf numFmtId="0" fontId="47" fillId="0" borderId="95" xfId="24" applyFont="1" applyBorder="1" applyAlignment="1">
      <alignment horizontal="center" vertical="center"/>
    </xf>
    <xf numFmtId="0" fontId="48" fillId="0" borderId="96" xfId="24" applyFont="1" applyBorder="1" applyAlignment="1">
      <alignment horizontal="center" vertical="center"/>
    </xf>
    <xf numFmtId="0" fontId="48" fillId="0" borderId="0" xfId="24" applyFont="1" applyAlignment="1">
      <alignment horizontal="center" vertical="center"/>
    </xf>
    <xf numFmtId="0" fontId="48" fillId="0" borderId="78" xfId="24" applyFont="1" applyBorder="1" applyAlignment="1">
      <alignment horizontal="center" vertical="center"/>
    </xf>
    <xf numFmtId="0" fontId="49" fillId="0" borderId="96" xfId="24" applyFont="1" applyBorder="1" applyAlignment="1">
      <alignment horizontal="center" vertical="center"/>
    </xf>
    <xf numFmtId="0" fontId="49" fillId="0" borderId="0" xfId="24" applyFont="1" applyAlignment="1">
      <alignment horizontal="center" vertical="center"/>
    </xf>
    <xf numFmtId="0" fontId="49" fillId="0" borderId="78" xfId="24" applyFont="1" applyBorder="1" applyAlignment="1">
      <alignment horizontal="center" vertical="center"/>
    </xf>
    <xf numFmtId="16" fontId="43" fillId="8" borderId="76" xfId="17" applyNumberFormat="1" applyFont="1" applyFill="1" applyBorder="1" applyAlignment="1" applyProtection="1">
      <alignment horizontal="center" vertical="center"/>
    </xf>
    <xf numFmtId="0" fontId="31" fillId="0" borderId="76" xfId="0" applyFont="1" applyFill="1" applyBorder="1" applyAlignment="1">
      <alignment horizontal="center" vertical="center"/>
    </xf>
    <xf numFmtId="16" fontId="43" fillId="0" borderId="91" xfId="17" applyNumberFormat="1" applyFont="1" applyFill="1" applyBorder="1" applyAlignment="1" applyProtection="1">
      <alignment horizontal="center" vertical="center"/>
    </xf>
    <xf numFmtId="0" fontId="31" fillId="0" borderId="92" xfId="0" applyFont="1" applyFill="1" applyBorder="1" applyAlignment="1">
      <alignment horizontal="center" vertical="center"/>
    </xf>
    <xf numFmtId="0" fontId="31" fillId="0" borderId="93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16" fontId="43" fillId="2" borderId="76" xfId="17" applyNumberFormat="1" applyFont="1" applyFill="1" applyBorder="1" applyAlignment="1" applyProtection="1">
      <alignment horizontal="center" vertical="center"/>
    </xf>
    <xf numFmtId="16" fontId="43" fillId="0" borderId="76" xfId="17" applyNumberFormat="1" applyFont="1" applyFill="1" applyBorder="1" applyAlignment="1" applyProtection="1">
      <alignment horizontal="center" vertical="center"/>
    </xf>
    <xf numFmtId="20" fontId="34" fillId="11" borderId="1" xfId="0" applyNumberFormat="1" applyFont="1" applyFill="1" applyBorder="1" applyAlignment="1">
      <alignment horizontal="center"/>
    </xf>
    <xf numFmtId="0" fontId="35" fillId="0" borderId="2" xfId="0" applyFont="1" applyFill="1" applyBorder="1" applyAlignment="1"/>
    <xf numFmtId="0" fontId="35" fillId="0" borderId="15" xfId="0" applyFont="1" applyFill="1" applyBorder="1" applyAlignment="1"/>
    <xf numFmtId="20" fontId="38" fillId="11" borderId="1" xfId="0" applyNumberFormat="1" applyFont="1" applyFill="1" applyBorder="1" applyAlignment="1">
      <alignment horizontal="center"/>
    </xf>
    <xf numFmtId="0" fontId="18" fillId="0" borderId="2" xfId="0" applyFont="1" applyFill="1" applyBorder="1" applyAlignment="1"/>
    <xf numFmtId="0" fontId="18" fillId="0" borderId="15" xfId="0" applyFont="1" applyFill="1" applyBorder="1" applyAlignment="1"/>
    <xf numFmtId="0" fontId="28" fillId="0" borderId="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center" vertical="center" wrapText="1"/>
    </xf>
    <xf numFmtId="0" fontId="28" fillId="0" borderId="75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78" xfId="0" applyFont="1" applyFill="1" applyBorder="1" applyAlignment="1">
      <alignment horizontal="center" vertical="center" wrapText="1"/>
    </xf>
    <xf numFmtId="0" fontId="29" fillId="0" borderId="80" xfId="0" applyFont="1" applyFill="1" applyBorder="1" applyAlignment="1">
      <alignment horizontal="center" vertical="center"/>
    </xf>
    <xf numFmtId="0" fontId="29" fillId="0" borderId="81" xfId="0" applyFont="1" applyFill="1" applyBorder="1" applyAlignment="1">
      <alignment horizontal="center" vertical="center"/>
    </xf>
    <xf numFmtId="0" fontId="29" fillId="0" borderId="82" xfId="0" applyFont="1" applyFill="1" applyBorder="1" applyAlignment="1">
      <alignment horizontal="center" vertical="center"/>
    </xf>
    <xf numFmtId="0" fontId="29" fillId="0" borderId="80" xfId="0" applyFont="1" applyFill="1" applyBorder="1" applyAlignment="1">
      <alignment horizontal="center"/>
    </xf>
    <xf numFmtId="0" fontId="29" fillId="0" borderId="81" xfId="0" applyFont="1" applyFill="1" applyBorder="1" applyAlignment="1">
      <alignment horizontal="center"/>
    </xf>
    <xf numFmtId="0" fontId="29" fillId="0" borderId="82" xfId="0" applyFont="1" applyFill="1" applyBorder="1" applyAlignment="1">
      <alignment horizontal="center"/>
    </xf>
    <xf numFmtId="181" fontId="17" fillId="5" borderId="32" xfId="0" applyNumberFormat="1" applyFont="1" applyFill="1" applyBorder="1" applyAlignment="1">
      <alignment horizontal="left" vertical="center"/>
    </xf>
    <xf numFmtId="181" fontId="17" fillId="5" borderId="33" xfId="0" applyNumberFormat="1" applyFont="1" applyFill="1" applyBorder="1" applyAlignment="1">
      <alignment horizontal="left" vertical="center"/>
    </xf>
    <xf numFmtId="189" fontId="17" fillId="5" borderId="33" xfId="0" applyNumberFormat="1" applyFont="1" applyFill="1" applyBorder="1" applyAlignment="1">
      <alignment horizontal="left" vertical="center"/>
    </xf>
    <xf numFmtId="189" fontId="17" fillId="5" borderId="44" xfId="0" applyNumberFormat="1" applyFont="1" applyFill="1" applyBorder="1" applyAlignment="1">
      <alignment horizontal="left" vertical="center"/>
    </xf>
    <xf numFmtId="187" fontId="10" fillId="0" borderId="0" xfId="0" applyNumberFormat="1" applyFont="1" applyFill="1" applyBorder="1" applyAlignment="1">
      <alignment horizontal="center" vertical="center"/>
    </xf>
    <xf numFmtId="189" fontId="10" fillId="0" borderId="0" xfId="0" applyNumberFormat="1" applyFont="1" applyFill="1" applyBorder="1" applyAlignment="1">
      <alignment horizontal="center" vertical="center"/>
    </xf>
    <xf numFmtId="0" fontId="25" fillId="10" borderId="49" xfId="23" applyFont="1" applyFill="1" applyBorder="1" applyAlignment="1">
      <alignment horizontal="center" vertical="center" wrapText="1"/>
    </xf>
    <xf numFmtId="0" fontId="25" fillId="10" borderId="50" xfId="23" applyFont="1" applyFill="1" applyBorder="1" applyAlignment="1">
      <alignment horizontal="center" vertical="center" wrapText="1"/>
    </xf>
    <xf numFmtId="0" fontId="25" fillId="10" borderId="48" xfId="23" applyFont="1" applyFill="1" applyBorder="1" applyAlignment="1">
      <alignment horizontal="center" vertical="center" wrapText="1"/>
    </xf>
    <xf numFmtId="0" fontId="25" fillId="10" borderId="51" xfId="23" applyFont="1" applyFill="1" applyBorder="1" applyAlignment="1">
      <alignment horizontal="center" vertical="center" wrapText="1"/>
    </xf>
    <xf numFmtId="0" fontId="25" fillId="10" borderId="65" xfId="23" applyFont="1" applyFill="1" applyBorder="1" applyAlignment="1">
      <alignment horizontal="center" vertical="center" wrapText="1"/>
    </xf>
    <xf numFmtId="181" fontId="11" fillId="5" borderId="19" xfId="0" applyNumberFormat="1" applyFont="1" applyFill="1" applyBorder="1" applyAlignment="1">
      <alignment vertical="center"/>
    </xf>
    <xf numFmtId="187" fontId="12" fillId="5" borderId="20" xfId="0" applyNumberFormat="1" applyFont="1" applyFill="1" applyBorder="1" applyAlignment="1">
      <alignment vertical="center"/>
    </xf>
    <xf numFmtId="189" fontId="12" fillId="5" borderId="20" xfId="0" applyNumberFormat="1" applyFont="1" applyFill="1" applyBorder="1" applyAlignment="1">
      <alignment vertical="center"/>
    </xf>
    <xf numFmtId="189" fontId="12" fillId="5" borderId="38" xfId="0" applyNumberFormat="1" applyFont="1" applyFill="1" applyBorder="1" applyAlignment="1">
      <alignment vertical="center"/>
    </xf>
    <xf numFmtId="189" fontId="10" fillId="0" borderId="21" xfId="0" applyNumberFormat="1" applyFont="1" applyFill="1" applyBorder="1" applyAlignment="1">
      <alignment horizontal="left"/>
    </xf>
    <xf numFmtId="189" fontId="10" fillId="0" borderId="22" xfId="0" applyNumberFormat="1" applyFont="1" applyFill="1" applyBorder="1" applyAlignment="1">
      <alignment horizontal="left"/>
    </xf>
    <xf numFmtId="189" fontId="10" fillId="0" borderId="39" xfId="0" applyNumberFormat="1" applyFont="1" applyFill="1" applyBorder="1" applyAlignment="1">
      <alignment horizontal="left"/>
    </xf>
    <xf numFmtId="189" fontId="10" fillId="0" borderId="32" xfId="0" applyNumberFormat="1" applyFont="1" applyFill="1" applyBorder="1" applyAlignment="1">
      <alignment horizontal="left"/>
    </xf>
    <xf numFmtId="189" fontId="10" fillId="0" borderId="33" xfId="0" applyNumberFormat="1" applyFont="1" applyFill="1" applyBorder="1" applyAlignment="1">
      <alignment horizontal="left"/>
    </xf>
    <xf numFmtId="189" fontId="10" fillId="0" borderId="44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90" fontId="5" fillId="0" borderId="1" xfId="0" applyNumberFormat="1" applyFont="1" applyFill="1" applyBorder="1" applyAlignment="1">
      <alignment horizontal="center" vertical="center"/>
    </xf>
    <xf numFmtId="190" fontId="5" fillId="0" borderId="2" xfId="0" applyNumberFormat="1" applyFont="1" applyFill="1" applyBorder="1" applyAlignment="1">
      <alignment horizontal="center" vertical="center"/>
    </xf>
    <xf numFmtId="190" fontId="5" fillId="0" borderId="15" xfId="0" applyNumberFormat="1" applyFont="1" applyFill="1" applyBorder="1" applyAlignment="1">
      <alignment horizontal="center" vertical="center"/>
    </xf>
    <xf numFmtId="190" fontId="1" fillId="0" borderId="1" xfId="0" applyNumberFormat="1" applyFont="1" applyFill="1" applyBorder="1" applyAlignment="1">
      <alignment horizontal="center" vertical="center"/>
    </xf>
    <xf numFmtId="190" fontId="1" fillId="0" borderId="2" xfId="0" applyNumberFormat="1" applyFont="1" applyFill="1" applyBorder="1" applyAlignment="1">
      <alignment horizontal="center" vertical="center"/>
    </xf>
    <xf numFmtId="190" fontId="1" fillId="0" borderId="15" xfId="0" applyNumberFormat="1" applyFont="1" applyFill="1" applyBorder="1" applyAlignment="1">
      <alignment horizontal="center" vertical="center"/>
    </xf>
    <xf numFmtId="190" fontId="2" fillId="2" borderId="1" xfId="0" applyNumberFormat="1" applyFont="1" applyFill="1" applyBorder="1" applyAlignment="1">
      <alignment horizontal="center" vertical="center"/>
    </xf>
    <xf numFmtId="190" fontId="2" fillId="2" borderId="2" xfId="0" applyNumberFormat="1" applyFont="1" applyFill="1" applyBorder="1" applyAlignment="1">
      <alignment horizontal="center" vertical="center"/>
    </xf>
    <xf numFmtId="190" fontId="2" fillId="0" borderId="2" xfId="0" applyNumberFormat="1" applyFont="1" applyFill="1" applyBorder="1" applyAlignment="1">
      <alignment horizontal="center" vertical="center"/>
    </xf>
    <xf numFmtId="190" fontId="2" fillId="2" borderId="1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58" fontId="1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58" fontId="1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 wrapText="1"/>
    </xf>
    <xf numFmtId="58" fontId="1" fillId="0" borderId="2" xfId="0" applyNumberFormat="1" applyFont="1" applyFill="1" applyBorder="1" applyAlignment="1">
      <alignment horizontal="center" vertical="center" wrapText="1"/>
    </xf>
    <xf numFmtId="58" fontId="2" fillId="2" borderId="1" xfId="0" applyNumberFormat="1" applyFont="1" applyFill="1" applyBorder="1" applyAlignment="1">
      <alignment horizontal="center" vertical="center" wrapText="1"/>
    </xf>
    <xf numFmtId="58" fontId="2" fillId="2" borderId="2" xfId="0" applyNumberFormat="1" applyFont="1" applyFill="1" applyBorder="1" applyAlignment="1">
      <alignment horizontal="center" vertical="center" wrapText="1"/>
    </xf>
    <xf numFmtId="58" fontId="2" fillId="0" borderId="2" xfId="0" applyNumberFormat="1" applyFont="1" applyFill="1" applyBorder="1" applyAlignment="1">
      <alignment horizontal="center" vertical="center" wrapText="1"/>
    </xf>
    <xf numFmtId="193" fontId="8" fillId="0" borderId="100" xfId="25" applyNumberFormat="1" applyFont="1" applyFill="1" applyBorder="1" applyAlignment="1">
      <alignment horizontal="center" vertical="center" shrinkToFit="1"/>
    </xf>
    <xf numFmtId="176" fontId="8" fillId="0" borderId="92" xfId="25" applyNumberFormat="1" applyFont="1" applyFill="1" applyBorder="1" applyAlignment="1">
      <alignment horizontal="center" vertical="center" shrinkToFit="1"/>
    </xf>
    <xf numFmtId="176" fontId="8" fillId="0" borderId="118" xfId="25" applyNumberFormat="1" applyFont="1" applyFill="1" applyBorder="1" applyAlignment="1">
      <alignment horizontal="center" vertical="center" shrinkToFit="1"/>
    </xf>
    <xf numFmtId="193" fontId="8" fillId="0" borderId="120" xfId="25" applyNumberFormat="1" applyFont="1" applyFill="1" applyBorder="1" applyAlignment="1">
      <alignment horizontal="center" vertical="center" shrinkToFit="1"/>
    </xf>
    <xf numFmtId="193" fontId="8" fillId="0" borderId="93" xfId="25" applyNumberFormat="1" applyFont="1" applyFill="1" applyBorder="1" applyAlignment="1">
      <alignment horizontal="center" vertical="center" shrinkToFit="1"/>
    </xf>
    <xf numFmtId="176" fontId="8" fillId="0" borderId="63" xfId="25" applyNumberFormat="1" applyFont="1" applyFill="1" applyBorder="1" applyAlignment="1">
      <alignment horizontal="center" vertical="center" shrinkToFit="1"/>
    </xf>
    <xf numFmtId="176" fontId="8" fillId="0" borderId="94" xfId="25" applyNumberFormat="1" applyFont="1" applyFill="1" applyBorder="1" applyAlignment="1">
      <alignment horizontal="center" vertical="center" shrinkToFit="1"/>
    </xf>
    <xf numFmtId="193" fontId="8" fillId="4" borderId="63" xfId="25" applyNumberFormat="1" applyFont="1" applyFill="1" applyBorder="1" applyAlignment="1">
      <alignment horizontal="center" vertical="center" shrinkToFit="1"/>
    </xf>
    <xf numFmtId="0" fontId="81" fillId="0" borderId="121" xfId="25" applyFont="1" applyFill="1" applyBorder="1" applyAlignment="1">
      <alignment horizontal="center" vertical="center" shrinkToFit="1"/>
    </xf>
    <xf numFmtId="0" fontId="89" fillId="0" borderId="119" xfId="0" applyNumberFormat="1" applyFont="1" applyBorder="1"/>
    <xf numFmtId="193" fontId="8" fillId="0" borderId="122" xfId="25" applyNumberFormat="1" applyFont="1" applyFill="1" applyBorder="1" applyAlignment="1">
      <alignment horizontal="center" vertical="center" shrinkToFit="1"/>
    </xf>
    <xf numFmtId="193" fontId="8" fillId="0" borderId="123" xfId="25" applyNumberFormat="1" applyFont="1" applyFill="1" applyBorder="1" applyAlignment="1">
      <alignment horizontal="center" vertical="center" shrinkToFit="1"/>
    </xf>
    <xf numFmtId="176" fontId="8" fillId="0" borderId="117" xfId="25" applyNumberFormat="1" applyFont="1" applyFill="1" applyBorder="1" applyAlignment="1">
      <alignment horizontal="center" vertical="center" shrinkToFit="1"/>
    </xf>
    <xf numFmtId="193" fontId="8" fillId="0" borderId="49" xfId="25" applyNumberFormat="1" applyFont="1" applyFill="1" applyBorder="1" applyAlignment="1">
      <alignment horizontal="center" vertical="center" shrinkToFit="1"/>
    </xf>
    <xf numFmtId="176" fontId="8" fillId="0" borderId="123" xfId="25" applyNumberFormat="1" applyFont="1" applyFill="1" applyBorder="1" applyAlignment="1">
      <alignment horizontal="center" vertical="center" shrinkToFit="1"/>
    </xf>
    <xf numFmtId="176" fontId="8" fillId="0" borderId="119" xfId="25" applyNumberFormat="1" applyFont="1" applyFill="1" applyBorder="1" applyAlignment="1">
      <alignment horizontal="center" vertical="center" shrinkToFit="1"/>
    </xf>
    <xf numFmtId="193" fontId="8" fillId="4" borderId="123" xfId="25" applyNumberFormat="1" applyFont="1" applyFill="1" applyBorder="1" applyAlignment="1">
      <alignment horizontal="center" vertical="center" shrinkToFit="1"/>
    </xf>
    <xf numFmtId="0" fontId="81" fillId="0" borderId="51" xfId="25" applyFont="1" applyFill="1" applyBorder="1" applyAlignment="1">
      <alignment horizontal="center" vertical="center" shrinkToFit="1"/>
    </xf>
    <xf numFmtId="0" fontId="81" fillId="0" borderId="66" xfId="25" applyFont="1" applyFill="1" applyBorder="1" applyAlignment="1">
      <alignment horizontal="left" vertical="center" shrinkToFit="1"/>
    </xf>
    <xf numFmtId="176" fontId="8" fillId="0" borderId="79" xfId="25" applyNumberFormat="1" applyFont="1" applyFill="1" applyBorder="1" applyAlignment="1">
      <alignment horizontal="center" vertical="center" shrinkToFit="1"/>
    </xf>
    <xf numFmtId="193" fontId="8" fillId="4" borderId="92" xfId="25" applyNumberFormat="1" applyFont="1" applyFill="1" applyBorder="1" applyAlignment="1">
      <alignment horizontal="center" vertical="center" shrinkToFit="1"/>
    </xf>
    <xf numFmtId="0" fontId="81" fillId="0" borderId="124" xfId="25" applyFont="1" applyFill="1" applyBorder="1" applyAlignment="1">
      <alignment horizontal="center" vertical="center" shrinkToFit="1"/>
    </xf>
    <xf numFmtId="0" fontId="81" fillId="0" borderId="68" xfId="25" applyFont="1" applyFill="1" applyBorder="1" applyAlignment="1">
      <alignment horizontal="left" vertical="center" shrinkToFit="1"/>
    </xf>
    <xf numFmtId="176" fontId="8" fillId="0" borderId="81" xfId="25" applyNumberFormat="1" applyFont="1" applyFill="1" applyBorder="1" applyAlignment="1">
      <alignment horizontal="center" vertical="center" shrinkToFit="1"/>
    </xf>
    <xf numFmtId="193" fontId="8" fillId="0" borderId="80" xfId="25" applyNumberFormat="1" applyFont="1" applyFill="1" applyBorder="1" applyAlignment="1">
      <alignment horizontal="center" vertical="center" shrinkToFit="1"/>
    </xf>
    <xf numFmtId="176" fontId="8" fillId="0" borderId="74" xfId="25" applyNumberFormat="1" applyFont="1" applyFill="1" applyBorder="1" applyAlignment="1">
      <alignment horizontal="center" vertical="center" shrinkToFit="1"/>
    </xf>
    <xf numFmtId="193" fontId="8" fillId="4" borderId="81" xfId="25" applyNumberFormat="1" applyFont="1" applyFill="1" applyBorder="1" applyAlignment="1">
      <alignment horizontal="center" vertical="center" shrinkToFit="1"/>
    </xf>
    <xf numFmtId="0" fontId="81" fillId="0" borderId="125" xfId="25" applyFont="1" applyFill="1" applyBorder="1" applyAlignment="1">
      <alignment horizontal="center" vertical="center" shrinkToFit="1"/>
    </xf>
    <xf numFmtId="0" fontId="81" fillId="0" borderId="126" xfId="25" applyFont="1" applyFill="1" applyBorder="1" applyAlignment="1">
      <alignment horizontal="left" vertical="center" shrinkToFit="1"/>
    </xf>
  </cellXfs>
  <cellStyles count="29">
    <cellStyle name="20% - アクセント 1 2" xfId="11"/>
    <cellStyle name="20% - アクセント 4 2" xfId="12"/>
    <cellStyle name="20% - 輔色2" xfId="6"/>
    <cellStyle name="20% - 輔色4" xfId="10"/>
    <cellStyle name="40% - アクセント 1 2" xfId="9"/>
    <cellStyle name="40% - アクセント 2 2" xfId="13"/>
    <cellStyle name="40% - アクセント 4 2" xfId="14"/>
    <cellStyle name="40% - 輔色2" xfId="8"/>
    <cellStyle name="Excel Built-in Normal" xfId="3"/>
    <cellStyle name="Grey" xfId="15"/>
    <cellStyle name="Input [yellow]" xfId="1"/>
    <cellStyle name="Moeda [0]_PLDT" xfId="7"/>
    <cellStyle name="Moeda_PLDT" xfId="4"/>
    <cellStyle name="Normal - Style1" xfId="16"/>
    <cellStyle name="Normal 2" xfId="28"/>
    <cellStyle name="Normal_AET SCH" xfId="26"/>
    <cellStyle name="Normal_Sheet1" xfId="17"/>
    <cellStyle name="Percent [2]" xfId="5"/>
    <cellStyle name="Separador de milhares [0]_PLDT" xfId="18"/>
    <cellStyle name="Separador de milhares_PLDT" xfId="19"/>
    <cellStyle name="アクセント 6 2" xfId="20"/>
    <cellStyle name="ハイパーリンク" xfId="2" builtinId="8"/>
    <cellStyle name="ハイパーリンク 2" xfId="21"/>
    <cellStyle name="常规_九月份日本线船期表" xfId="27"/>
    <cellStyle name="標準" xfId="0" builtinId="0"/>
    <cellStyle name="標準 2" xfId="22"/>
    <cellStyle name="標準 3" xfId="23"/>
    <cellStyle name="標準 4" xfId="24"/>
    <cellStyle name="標準_NOHHI SCHEDULE" xfId="25"/>
  </cellStyles>
  <dxfs count="207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/>
  <colors>
    <mruColors>
      <color rgb="FFFFFF99"/>
      <color rgb="FFFF9933"/>
      <color rgb="FFBFBFBF"/>
      <color rgb="FF339933"/>
      <color rgb="FF009900"/>
      <color rgb="FF00CC99"/>
      <color rgb="FF00CC00"/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379417</xdr:colOff>
      <xdr:row>0</xdr:row>
      <xdr:rowOff>88900</xdr:rowOff>
    </xdr:from>
    <xdr:to>
      <xdr:col>9</xdr:col>
      <xdr:colOff>417517</xdr:colOff>
      <xdr:row>1</xdr:row>
      <xdr:rowOff>6350</xdr:rowOff>
    </xdr:to>
    <xdr:pic>
      <xdr:nvPicPr>
        <xdr:cNvPr id="10664" name="Picture 1" descr="HKhk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741545" y="88900"/>
          <a:ext cx="50482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201930</xdr:colOff>
      <xdr:row>0</xdr:row>
      <xdr:rowOff>88900</xdr:rowOff>
    </xdr:from>
    <xdr:to>
      <xdr:col>9</xdr:col>
      <xdr:colOff>417517</xdr:colOff>
      <xdr:row>1</xdr:row>
      <xdr:rowOff>6350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829175" y="88900"/>
          <a:ext cx="417195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rin@nohhi.com.hk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nhk01@nohhi.com.hk" TargetMode="External"/><Relationship Id="rId1" Type="http://schemas.openxmlformats.org/officeDocument/2006/relationships/hyperlink" Target="mailto:liaoxing@nohhi.com.hk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rin@nohhi.com.hk" TargetMode="External"/><Relationship Id="rId7" Type="http://schemas.openxmlformats.org/officeDocument/2006/relationships/comments" Target="../comments2.xml"/><Relationship Id="rId2" Type="http://schemas.openxmlformats.org/officeDocument/2006/relationships/hyperlink" Target="mailto:nhk01@nohhi.com.hk" TargetMode="External"/><Relationship Id="rId1" Type="http://schemas.openxmlformats.org/officeDocument/2006/relationships/hyperlink" Target="mailto:liaoxing@nohhi.com.hk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ERIN@NOHHI.COM.HK" TargetMode="External"/><Relationship Id="rId2" Type="http://schemas.openxmlformats.org/officeDocument/2006/relationships/hyperlink" Target="mailto:LIAOXING@NOHHI.COM.HK" TargetMode="External"/><Relationship Id="rId1" Type="http://schemas.openxmlformats.org/officeDocument/2006/relationships/hyperlink" Target="http://www.customs.go.jp/english/summary/advance/annex09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LIAN@NOHHI.COM.HK" TargetMode="External"/><Relationship Id="rId4" Type="http://schemas.openxmlformats.org/officeDocument/2006/relationships/hyperlink" Target="mailto:NHK01@NOHHI.COM.HK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AV204"/>
  <sheetViews>
    <sheetView tabSelected="1" view="pageBreakPreview" zoomScaleNormal="100" zoomScaleSheetLayoutView="100" workbookViewId="0">
      <pane ySplit="7" topLeftCell="A8" activePane="bottomLeft" state="frozen"/>
      <selection pane="bottomLeft" activeCell="T85" sqref="T85"/>
    </sheetView>
  </sheetViews>
  <sheetFormatPr defaultColWidth="5.625" defaultRowHeight="15" customHeight="1"/>
  <cols>
    <col min="1" max="1" width="20.625" style="360" customWidth="1"/>
    <col min="2" max="2" width="10.375" style="361" customWidth="1"/>
    <col min="3" max="3" width="7.875" style="362" customWidth="1"/>
    <col min="4" max="5" width="6.125" style="362" hidden="1" customWidth="1"/>
    <col min="6" max="9" width="6.125" style="362" customWidth="1"/>
    <col min="10" max="11" width="6.875" style="362" customWidth="1"/>
    <col min="12" max="12" width="6.125" style="363" customWidth="1"/>
    <col min="13" max="27" width="6.125" style="362" customWidth="1"/>
    <col min="28" max="28" width="8.125" style="362" customWidth="1"/>
    <col min="29" max="29" width="13.375" style="364" customWidth="1"/>
    <col min="30" max="30" width="5.625" style="360" customWidth="1"/>
    <col min="31" max="31" width="5.625" style="360" hidden="1" customWidth="1"/>
    <col min="32" max="45" width="6.75" style="362" hidden="1" customWidth="1"/>
    <col min="46" max="47" width="5.625" style="360" hidden="1" customWidth="1"/>
    <col min="48" max="16384" width="5.625" style="360"/>
  </cols>
  <sheetData>
    <row r="1" spans="1:48" s="356" customFormat="1" ht="40.700000000000003" customHeight="1">
      <c r="A1" s="501" t="s">
        <v>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</row>
    <row r="2" spans="1:48" s="356" customFormat="1" ht="15.6" customHeight="1">
      <c r="A2" s="502" t="s">
        <v>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</row>
    <row r="3" spans="1:48" s="356" customFormat="1" ht="28.7" customHeight="1">
      <c r="A3" s="503" t="s">
        <v>2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</row>
    <row r="4" spans="1:48" s="356" customFormat="1" ht="18.600000000000001" customHeight="1">
      <c r="A4" s="365"/>
      <c r="B4" s="366"/>
      <c r="C4" s="367"/>
      <c r="D4" s="367"/>
      <c r="E4" s="368"/>
      <c r="F4" s="368"/>
      <c r="G4" s="368"/>
      <c r="H4" s="368"/>
      <c r="I4" s="368"/>
      <c r="J4" s="368"/>
      <c r="K4" s="368"/>
      <c r="L4" s="368"/>
      <c r="M4" s="367"/>
      <c r="N4" s="367"/>
      <c r="O4" s="367"/>
      <c r="P4" s="367"/>
      <c r="Q4" s="367"/>
      <c r="R4" s="403"/>
      <c r="S4" s="404"/>
      <c r="T4" s="404"/>
      <c r="U4" s="404"/>
      <c r="V4" s="404"/>
      <c r="W4" s="404"/>
      <c r="X4" s="404"/>
      <c r="Y4" s="404"/>
      <c r="Z4" s="404"/>
      <c r="AA4" s="404"/>
      <c r="AB4" s="407" t="s">
        <v>3</v>
      </c>
      <c r="AC4" s="408">
        <v>42826</v>
      </c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</row>
    <row r="5" spans="1:48" s="356" customFormat="1" ht="18.600000000000001" customHeight="1">
      <c r="A5" s="504" t="s">
        <v>4</v>
      </c>
      <c r="B5" s="504"/>
      <c r="C5" s="504"/>
      <c r="D5" s="504"/>
      <c r="E5" s="504"/>
      <c r="F5" s="504"/>
      <c r="G5" s="504"/>
      <c r="H5" s="504"/>
      <c r="I5" s="504"/>
      <c r="J5" s="369"/>
      <c r="K5" s="369"/>
      <c r="L5" s="368"/>
      <c r="M5" s="367"/>
      <c r="N5" s="367"/>
      <c r="O5" s="367"/>
      <c r="P5" s="367"/>
      <c r="Q5" s="367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9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</row>
    <row r="6" spans="1:48" s="357" customFormat="1" ht="21" customHeight="1">
      <c r="A6" s="489" t="s">
        <v>5</v>
      </c>
      <c r="B6" s="490" t="s">
        <v>6</v>
      </c>
      <c r="C6" s="491" t="s">
        <v>7</v>
      </c>
      <c r="D6" s="494" t="s">
        <v>8</v>
      </c>
      <c r="E6" s="495"/>
      <c r="F6" s="496" t="s">
        <v>9</v>
      </c>
      <c r="G6" s="495"/>
      <c r="H6" s="497" t="s">
        <v>10</v>
      </c>
      <c r="I6" s="498"/>
      <c r="J6" s="489" t="s">
        <v>11</v>
      </c>
      <c r="K6" s="489" t="s">
        <v>12</v>
      </c>
      <c r="L6" s="497" t="s">
        <v>13</v>
      </c>
      <c r="M6" s="498"/>
      <c r="N6" s="505" t="s">
        <v>14</v>
      </c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7"/>
      <c r="AB6" s="492" t="s">
        <v>15</v>
      </c>
      <c r="AC6" s="493" t="s">
        <v>16</v>
      </c>
      <c r="AD6" s="410" t="s">
        <v>17</v>
      </c>
      <c r="AF6" s="508" t="s">
        <v>18</v>
      </c>
      <c r="AG6" s="508"/>
      <c r="AH6" s="508"/>
      <c r="AI6" s="508"/>
      <c r="AJ6" s="508"/>
      <c r="AK6" s="508"/>
      <c r="AL6" s="508"/>
      <c r="AM6" s="508"/>
      <c r="AN6" s="508"/>
      <c r="AO6" s="508"/>
      <c r="AP6" s="508"/>
      <c r="AQ6" s="508"/>
      <c r="AR6" s="508"/>
      <c r="AS6" s="508"/>
      <c r="AV6" s="471"/>
    </row>
    <row r="7" spans="1:48" s="357" customFormat="1" ht="21" customHeight="1">
      <c r="A7" s="489"/>
      <c r="B7" s="490"/>
      <c r="C7" s="491"/>
      <c r="D7" s="494"/>
      <c r="E7" s="495"/>
      <c r="F7" s="496"/>
      <c r="G7" s="495"/>
      <c r="H7" s="497"/>
      <c r="I7" s="498"/>
      <c r="J7" s="489"/>
      <c r="K7" s="489"/>
      <c r="L7" s="497" t="s">
        <v>11</v>
      </c>
      <c r="M7" s="498"/>
      <c r="N7" s="509" t="s">
        <v>19</v>
      </c>
      <c r="O7" s="509"/>
      <c r="P7" s="509" t="s">
        <v>20</v>
      </c>
      <c r="Q7" s="509"/>
      <c r="R7" s="509" t="s">
        <v>21</v>
      </c>
      <c r="S7" s="509"/>
      <c r="T7" s="509" t="s">
        <v>22</v>
      </c>
      <c r="U7" s="509"/>
      <c r="V7" s="509" t="s">
        <v>23</v>
      </c>
      <c r="W7" s="509"/>
      <c r="X7" s="509" t="s">
        <v>24</v>
      </c>
      <c r="Y7" s="509"/>
      <c r="Z7" s="509" t="s">
        <v>25</v>
      </c>
      <c r="AA7" s="509"/>
      <c r="AB7" s="492"/>
      <c r="AC7" s="493"/>
      <c r="AD7" s="410" t="s">
        <v>17</v>
      </c>
      <c r="AF7" s="508" t="s">
        <v>26</v>
      </c>
      <c r="AG7" s="508"/>
      <c r="AH7" s="508" t="s">
        <v>27</v>
      </c>
      <c r="AI7" s="508"/>
      <c r="AJ7" s="508" t="s">
        <v>28</v>
      </c>
      <c r="AK7" s="508"/>
      <c r="AL7" s="508" t="s">
        <v>29</v>
      </c>
      <c r="AM7" s="508"/>
      <c r="AN7" s="508" t="s">
        <v>30</v>
      </c>
      <c r="AO7" s="508"/>
      <c r="AP7" s="508" t="s">
        <v>31</v>
      </c>
      <c r="AQ7" s="508"/>
      <c r="AR7" s="508" t="s">
        <v>32</v>
      </c>
      <c r="AS7" s="508"/>
    </row>
    <row r="8" spans="1:48" s="357" customFormat="1" ht="17.25" hidden="1" customHeight="1">
      <c r="A8" s="370" t="s">
        <v>33</v>
      </c>
      <c r="B8" s="371"/>
      <c r="C8" s="14" t="s">
        <v>34</v>
      </c>
      <c r="D8" s="376" t="str">
        <f t="shared" ref="D8:D16" si="0">IF(ISBLANK(AD8),"------",(L8-5))</f>
        <v>------</v>
      </c>
      <c r="E8" s="377" t="str">
        <f t="shared" ref="E8:E16" si="1">IF(ISBLANK(D8),"",(D8))</f>
        <v>------</v>
      </c>
      <c r="F8" s="374">
        <f t="shared" ref="F8:F10" si="2">L8-2</f>
        <v>43164</v>
      </c>
      <c r="G8" s="375">
        <f t="shared" ref="G8:I9" si="3">IF(ISBLANK(F8),"",F8)</f>
        <v>43164</v>
      </c>
      <c r="H8" s="374">
        <f t="shared" ref="H8:H16" si="4">L8-1</f>
        <v>43165</v>
      </c>
      <c r="I8" s="375">
        <f t="shared" si="3"/>
        <v>43165</v>
      </c>
      <c r="J8" s="397" t="s">
        <v>35</v>
      </c>
      <c r="K8" s="397" t="s">
        <v>35</v>
      </c>
      <c r="L8" s="398">
        <v>43166</v>
      </c>
      <c r="M8" s="375">
        <f t="shared" ref="M8:M16" si="5">IF(ISBLANK(L8),"",L8)</f>
        <v>43166</v>
      </c>
      <c r="N8" s="374">
        <f t="shared" ref="N8:N16" si="6">IF(ISBLANK(AF8),"",L8+AF8)</f>
        <v>43171</v>
      </c>
      <c r="O8" s="375">
        <f t="shared" ref="O8:O16" si="7">IF(ISBLANK(N8),"",N8)</f>
        <v>43171</v>
      </c>
      <c r="P8" s="374">
        <f t="shared" ref="P8:P16" si="8">IF(ISBLANK(AH8),"",L8+AH8)</f>
        <v>43171</v>
      </c>
      <c r="Q8" s="375">
        <f t="shared" ref="Q8:U8" si="9">IF(ISBLANK(P8),"",P8)</f>
        <v>43171</v>
      </c>
      <c r="R8" s="374" t="str">
        <f t="shared" ref="R8:R16" si="10">IF(ISBLANK(AJ8),"",L8+AJ8)</f>
        <v/>
      </c>
      <c r="S8" s="375" t="str">
        <f t="shared" si="9"/>
        <v/>
      </c>
      <c r="T8" s="374" t="str">
        <f t="shared" ref="T8:T10" si="11">IF(ISBLANK(AL8),"",L8+AL8)</f>
        <v/>
      </c>
      <c r="U8" s="375" t="str">
        <f t="shared" si="9"/>
        <v/>
      </c>
      <c r="V8" s="374" t="str">
        <f t="shared" ref="V8:V10" si="12">IF(ISBLANK(AN8),"",L8+AN8)</f>
        <v/>
      </c>
      <c r="W8" s="375" t="str">
        <f t="shared" ref="W8:AA8" si="13">IF(ISBLANK(V8),"",V8)</f>
        <v/>
      </c>
      <c r="X8" s="374" t="str">
        <f t="shared" ref="X8:X16" si="14">IF(ISBLANK(AP8),"",L8+AP8)</f>
        <v/>
      </c>
      <c r="Y8" s="375" t="str">
        <f t="shared" si="13"/>
        <v/>
      </c>
      <c r="Z8" s="374" t="str">
        <f t="shared" ref="Z8:Z16" si="15">IF(ISBLANK(AR8),"",L8+AR8)</f>
        <v/>
      </c>
      <c r="AA8" s="377" t="str">
        <f t="shared" si="13"/>
        <v/>
      </c>
      <c r="AB8" s="411" t="s">
        <v>36</v>
      </c>
      <c r="AC8" s="412"/>
      <c r="AD8" s="413"/>
      <c r="AF8" s="487">
        <v>5</v>
      </c>
      <c r="AG8" s="488"/>
      <c r="AH8" s="487">
        <v>5</v>
      </c>
      <c r="AI8" s="488"/>
      <c r="AJ8" s="487"/>
      <c r="AK8" s="488"/>
      <c r="AL8" s="487"/>
      <c r="AM8" s="488"/>
      <c r="AN8" s="487"/>
      <c r="AO8" s="488"/>
      <c r="AP8" s="487"/>
      <c r="AQ8" s="488"/>
      <c r="AR8" s="487"/>
      <c r="AS8" s="488"/>
    </row>
    <row r="9" spans="1:48" s="357" customFormat="1" ht="17.25" hidden="1" customHeight="1">
      <c r="A9" s="370" t="s">
        <v>33</v>
      </c>
      <c r="B9" s="371"/>
      <c r="C9" s="14" t="s">
        <v>37</v>
      </c>
      <c r="D9" s="376" t="str">
        <f t="shared" si="0"/>
        <v>------</v>
      </c>
      <c r="E9" s="377" t="str">
        <f t="shared" si="1"/>
        <v>------</v>
      </c>
      <c r="F9" s="374">
        <f t="shared" si="2"/>
        <v>43164</v>
      </c>
      <c r="G9" s="375">
        <f t="shared" si="3"/>
        <v>43164</v>
      </c>
      <c r="H9" s="374">
        <f t="shared" si="4"/>
        <v>43165</v>
      </c>
      <c r="I9" s="375">
        <f t="shared" si="3"/>
        <v>43165</v>
      </c>
      <c r="J9" s="397" t="s">
        <v>35</v>
      </c>
      <c r="K9" s="397" t="s">
        <v>35</v>
      </c>
      <c r="L9" s="398">
        <v>43166</v>
      </c>
      <c r="M9" s="375">
        <f t="shared" si="5"/>
        <v>43166</v>
      </c>
      <c r="N9" s="374">
        <f t="shared" si="6"/>
        <v>43175</v>
      </c>
      <c r="O9" s="375">
        <f t="shared" si="7"/>
        <v>43175</v>
      </c>
      <c r="P9" s="374">
        <f t="shared" si="8"/>
        <v>43174</v>
      </c>
      <c r="Q9" s="375">
        <f t="shared" ref="Q9:U9" si="16">IF(ISBLANK(P9),"",P9)</f>
        <v>43174</v>
      </c>
      <c r="R9" s="374" t="str">
        <f t="shared" si="10"/>
        <v/>
      </c>
      <c r="S9" s="375" t="str">
        <f t="shared" si="16"/>
        <v/>
      </c>
      <c r="T9" s="374">
        <f t="shared" si="11"/>
        <v>43171</v>
      </c>
      <c r="U9" s="375">
        <f t="shared" si="16"/>
        <v>43171</v>
      </c>
      <c r="V9" s="374">
        <f t="shared" si="12"/>
        <v>43172</v>
      </c>
      <c r="W9" s="375">
        <f t="shared" ref="W9:AA9" si="17">IF(ISBLANK(V9),"",V9)</f>
        <v>43172</v>
      </c>
      <c r="X9" s="374" t="str">
        <f t="shared" si="14"/>
        <v/>
      </c>
      <c r="Y9" s="375" t="str">
        <f t="shared" si="17"/>
        <v/>
      </c>
      <c r="Z9" s="374" t="str">
        <f t="shared" si="15"/>
        <v/>
      </c>
      <c r="AA9" s="377" t="str">
        <f t="shared" si="17"/>
        <v/>
      </c>
      <c r="AB9" s="411" t="s">
        <v>36</v>
      </c>
      <c r="AC9" s="412"/>
      <c r="AD9" s="413"/>
      <c r="AF9" s="487">
        <v>9</v>
      </c>
      <c r="AG9" s="488"/>
      <c r="AH9" s="487">
        <v>8</v>
      </c>
      <c r="AI9" s="488"/>
      <c r="AJ9" s="487"/>
      <c r="AK9" s="488"/>
      <c r="AL9" s="487">
        <v>5</v>
      </c>
      <c r="AM9" s="488"/>
      <c r="AN9" s="487">
        <v>6</v>
      </c>
      <c r="AO9" s="488"/>
      <c r="AP9" s="487"/>
      <c r="AQ9" s="488"/>
      <c r="AR9" s="487"/>
      <c r="AS9" s="488"/>
    </row>
    <row r="10" spans="1:48" s="357" customFormat="1" ht="17.25" hidden="1" customHeight="1">
      <c r="A10" s="370" t="s">
        <v>38</v>
      </c>
      <c r="B10" s="371"/>
      <c r="C10" s="14" t="s">
        <v>39</v>
      </c>
      <c r="D10" s="376" t="str">
        <f t="shared" si="0"/>
        <v>------</v>
      </c>
      <c r="E10" s="377" t="str">
        <f t="shared" si="1"/>
        <v>------</v>
      </c>
      <c r="F10" s="374">
        <f t="shared" si="2"/>
        <v>43164</v>
      </c>
      <c r="G10" s="375">
        <f t="shared" ref="G10:I10" si="18">IF(ISBLANK(F10),"",F10)</f>
        <v>43164</v>
      </c>
      <c r="H10" s="374">
        <f t="shared" si="4"/>
        <v>43165</v>
      </c>
      <c r="I10" s="375">
        <f t="shared" si="18"/>
        <v>43165</v>
      </c>
      <c r="J10" s="397" t="s">
        <v>35</v>
      </c>
      <c r="K10" s="397" t="s">
        <v>35</v>
      </c>
      <c r="L10" s="398">
        <v>43166</v>
      </c>
      <c r="M10" s="375">
        <f t="shared" ref="M10:Q10" si="19">IF(ISBLANK(L10),"",L10)</f>
        <v>43166</v>
      </c>
      <c r="N10" s="374">
        <f t="shared" si="6"/>
        <v>43175</v>
      </c>
      <c r="O10" s="375">
        <f t="shared" si="19"/>
        <v>43175</v>
      </c>
      <c r="P10" s="374">
        <f t="shared" si="8"/>
        <v>43174</v>
      </c>
      <c r="Q10" s="375">
        <f t="shared" si="19"/>
        <v>43174</v>
      </c>
      <c r="R10" s="374" t="str">
        <f t="shared" si="10"/>
        <v/>
      </c>
      <c r="S10" s="375" t="str">
        <f t="shared" ref="S10:W10" si="20">IF(ISBLANK(R10),"",R10)</f>
        <v/>
      </c>
      <c r="T10" s="374">
        <f t="shared" si="11"/>
        <v>43171</v>
      </c>
      <c r="U10" s="375">
        <f t="shared" si="20"/>
        <v>43171</v>
      </c>
      <c r="V10" s="374">
        <f t="shared" si="12"/>
        <v>43172</v>
      </c>
      <c r="W10" s="375">
        <f t="shared" si="20"/>
        <v>43172</v>
      </c>
      <c r="X10" s="374" t="str">
        <f t="shared" si="14"/>
        <v/>
      </c>
      <c r="Y10" s="375" t="str">
        <f t="shared" ref="Y10:Y13" si="21">IF(ISBLANK(X10),"",X10)</f>
        <v/>
      </c>
      <c r="Z10" s="374" t="str">
        <f t="shared" si="15"/>
        <v/>
      </c>
      <c r="AA10" s="377" t="str">
        <f t="shared" ref="AA10:AA13" si="22">IF(ISBLANK(Z10),"",Z10)</f>
        <v/>
      </c>
      <c r="AB10" s="411" t="s">
        <v>38</v>
      </c>
      <c r="AC10" s="412"/>
      <c r="AD10" s="413"/>
      <c r="AF10" s="487">
        <v>9</v>
      </c>
      <c r="AG10" s="488"/>
      <c r="AH10" s="487">
        <v>8</v>
      </c>
      <c r="AI10" s="488"/>
      <c r="AJ10" s="487"/>
      <c r="AK10" s="488"/>
      <c r="AL10" s="487">
        <v>5</v>
      </c>
      <c r="AM10" s="488"/>
      <c r="AN10" s="487">
        <v>6</v>
      </c>
      <c r="AO10" s="488"/>
      <c r="AP10" s="487"/>
      <c r="AQ10" s="488"/>
      <c r="AR10" s="487"/>
      <c r="AS10" s="488"/>
    </row>
    <row r="11" spans="1:48" s="357" customFormat="1" hidden="1">
      <c r="A11" s="370" t="s">
        <v>40</v>
      </c>
      <c r="B11" s="371"/>
      <c r="C11" s="14" t="s">
        <v>41</v>
      </c>
      <c r="D11" s="457" t="str">
        <f t="shared" si="0"/>
        <v>------</v>
      </c>
      <c r="E11" s="458" t="str">
        <f t="shared" si="1"/>
        <v>------</v>
      </c>
      <c r="F11" s="374">
        <f t="shared" ref="F11:F13" si="23">L11-3</f>
        <v>43164</v>
      </c>
      <c r="G11" s="377">
        <f t="shared" ref="G11:I11" si="24">IF(ISBLANK(F11),"",F11)</f>
        <v>43164</v>
      </c>
      <c r="H11" s="374">
        <f t="shared" si="4"/>
        <v>43166</v>
      </c>
      <c r="I11" s="377">
        <f t="shared" si="24"/>
        <v>43166</v>
      </c>
      <c r="J11" s="397" t="s">
        <v>35</v>
      </c>
      <c r="K11" s="397" t="s">
        <v>35</v>
      </c>
      <c r="L11" s="398">
        <v>43167</v>
      </c>
      <c r="M11" s="377">
        <f t="shared" ref="M11:Q11" si="25">IF(ISBLANK(L11),"",L11)</f>
        <v>43167</v>
      </c>
      <c r="N11" s="374">
        <f t="shared" si="6"/>
        <v>43171</v>
      </c>
      <c r="O11" s="375">
        <f t="shared" si="25"/>
        <v>43171</v>
      </c>
      <c r="P11" s="374">
        <f t="shared" si="8"/>
        <v>43172</v>
      </c>
      <c r="Q11" s="375">
        <f t="shared" si="25"/>
        <v>43172</v>
      </c>
      <c r="R11" s="374">
        <f t="shared" si="10"/>
        <v>43173</v>
      </c>
      <c r="S11" s="375">
        <f>IF(ISBLANK(R11),"",R11)</f>
        <v>43173</v>
      </c>
      <c r="T11" s="374"/>
      <c r="U11" s="375"/>
      <c r="V11" s="374"/>
      <c r="W11" s="375"/>
      <c r="X11" s="374" t="str">
        <f t="shared" si="14"/>
        <v/>
      </c>
      <c r="Y11" s="375" t="str">
        <f t="shared" si="21"/>
        <v/>
      </c>
      <c r="Z11" s="374" t="str">
        <f t="shared" si="15"/>
        <v/>
      </c>
      <c r="AA11" s="377" t="str">
        <f t="shared" si="22"/>
        <v/>
      </c>
      <c r="AB11" s="411" t="s">
        <v>42</v>
      </c>
      <c r="AC11" s="412"/>
      <c r="AD11" s="413"/>
      <c r="AF11" s="487">
        <v>4</v>
      </c>
      <c r="AG11" s="488"/>
      <c r="AH11" s="487">
        <v>5</v>
      </c>
      <c r="AI11" s="488"/>
      <c r="AJ11" s="487">
        <v>6</v>
      </c>
      <c r="AK11" s="488"/>
      <c r="AL11" s="487"/>
      <c r="AM11" s="488"/>
      <c r="AN11" s="487"/>
      <c r="AO11" s="488"/>
      <c r="AP11" s="487"/>
      <c r="AQ11" s="488"/>
      <c r="AR11" s="487"/>
      <c r="AS11" s="488"/>
    </row>
    <row r="12" spans="1:48" s="357" customFormat="1" ht="17.25" hidden="1" customHeight="1">
      <c r="A12" s="370" t="s">
        <v>40</v>
      </c>
      <c r="B12" s="371"/>
      <c r="C12" s="14" t="s">
        <v>43</v>
      </c>
      <c r="D12" s="376" t="str">
        <f t="shared" si="0"/>
        <v>------</v>
      </c>
      <c r="E12" s="377" t="str">
        <f t="shared" si="1"/>
        <v>------</v>
      </c>
      <c r="F12" s="374">
        <f t="shared" si="23"/>
        <v>43164</v>
      </c>
      <c r="G12" s="377">
        <f t="shared" ref="G12:G14" si="26">IF(ISBLANK(F12),"",F12)</f>
        <v>43164</v>
      </c>
      <c r="H12" s="374">
        <f t="shared" si="4"/>
        <v>43166</v>
      </c>
      <c r="I12" s="377">
        <f t="shared" ref="I12:I14" si="27">IF(ISBLANK(H12),"",H12)</f>
        <v>43166</v>
      </c>
      <c r="J12" s="397" t="s">
        <v>35</v>
      </c>
      <c r="K12" s="397" t="s">
        <v>35</v>
      </c>
      <c r="L12" s="398">
        <v>43167</v>
      </c>
      <c r="M12" s="377">
        <f t="shared" si="5"/>
        <v>43167</v>
      </c>
      <c r="N12" s="374" t="str">
        <f t="shared" si="6"/>
        <v/>
      </c>
      <c r="O12" s="375" t="str">
        <f t="shared" si="7"/>
        <v/>
      </c>
      <c r="P12" s="374" t="str">
        <f t="shared" si="8"/>
        <v/>
      </c>
      <c r="Q12" s="375" t="str">
        <f t="shared" ref="Q12:U12" si="28">IF(ISBLANK(P12),"",P12)</f>
        <v/>
      </c>
      <c r="R12" s="374" t="str">
        <f t="shared" si="10"/>
        <v/>
      </c>
      <c r="S12" s="375" t="str">
        <f t="shared" si="28"/>
        <v/>
      </c>
      <c r="T12" s="374">
        <f t="shared" ref="T12:T16" si="29">IF(ISBLANK(AL12),"",L12+AL12)</f>
        <v>43171</v>
      </c>
      <c r="U12" s="375">
        <f t="shared" si="28"/>
        <v>43171</v>
      </c>
      <c r="V12" s="374">
        <f t="shared" ref="V12:V16" si="30">IF(ISBLANK(AN12),"",L12+AN12)</f>
        <v>43172</v>
      </c>
      <c r="W12" s="375">
        <f t="shared" ref="W12:W16" si="31">IF(ISBLANK(V12),"",V12)</f>
        <v>43172</v>
      </c>
      <c r="X12" s="374" t="str">
        <f t="shared" si="14"/>
        <v/>
      </c>
      <c r="Y12" s="375" t="str">
        <f t="shared" si="21"/>
        <v/>
      </c>
      <c r="Z12" s="374">
        <f t="shared" si="15"/>
        <v>43174</v>
      </c>
      <c r="AA12" s="375">
        <f t="shared" si="22"/>
        <v>43174</v>
      </c>
      <c r="AB12" s="411" t="s">
        <v>42</v>
      </c>
      <c r="AC12" s="412"/>
      <c r="AD12" s="413"/>
      <c r="AF12" s="487"/>
      <c r="AG12" s="488"/>
      <c r="AH12" s="487"/>
      <c r="AI12" s="488"/>
      <c r="AJ12" s="487"/>
      <c r="AK12" s="488"/>
      <c r="AL12" s="487">
        <v>4</v>
      </c>
      <c r="AM12" s="488"/>
      <c r="AN12" s="487">
        <v>5</v>
      </c>
      <c r="AO12" s="488"/>
      <c r="AP12" s="487"/>
      <c r="AQ12" s="488"/>
      <c r="AR12" s="487">
        <v>7</v>
      </c>
      <c r="AS12" s="488"/>
    </row>
    <row r="13" spans="1:48" s="357" customFormat="1" ht="17.25" hidden="1" customHeight="1">
      <c r="A13" s="370" t="s">
        <v>40</v>
      </c>
      <c r="B13" s="371"/>
      <c r="C13" s="14" t="s">
        <v>44</v>
      </c>
      <c r="D13" s="376" t="str">
        <f t="shared" si="0"/>
        <v>------</v>
      </c>
      <c r="E13" s="377" t="str">
        <f t="shared" si="1"/>
        <v>------</v>
      </c>
      <c r="F13" s="374">
        <f t="shared" si="23"/>
        <v>43164</v>
      </c>
      <c r="G13" s="377">
        <f t="shared" si="26"/>
        <v>43164</v>
      </c>
      <c r="H13" s="374">
        <f t="shared" si="4"/>
        <v>43166</v>
      </c>
      <c r="I13" s="377">
        <f t="shared" si="27"/>
        <v>43166</v>
      </c>
      <c r="J13" s="397" t="s">
        <v>35</v>
      </c>
      <c r="K13" s="397" t="s">
        <v>35</v>
      </c>
      <c r="L13" s="398">
        <v>43167</v>
      </c>
      <c r="M13" s="377">
        <f t="shared" si="5"/>
        <v>43167</v>
      </c>
      <c r="N13" s="374" t="str">
        <f t="shared" si="6"/>
        <v/>
      </c>
      <c r="O13" s="375" t="str">
        <f t="shared" si="7"/>
        <v/>
      </c>
      <c r="P13" s="374" t="str">
        <f t="shared" si="8"/>
        <v/>
      </c>
      <c r="Q13" s="375" t="str">
        <f t="shared" ref="Q13:U13" si="32">IF(ISBLANK(P13),"",P13)</f>
        <v/>
      </c>
      <c r="R13" s="374" t="str">
        <f t="shared" si="10"/>
        <v/>
      </c>
      <c r="S13" s="375" t="str">
        <f t="shared" si="32"/>
        <v/>
      </c>
      <c r="T13" s="374" t="str">
        <f t="shared" si="29"/>
        <v/>
      </c>
      <c r="U13" s="375" t="str">
        <f t="shared" si="32"/>
        <v/>
      </c>
      <c r="V13" s="374" t="str">
        <f t="shared" si="30"/>
        <v/>
      </c>
      <c r="W13" s="375" t="str">
        <f t="shared" si="31"/>
        <v/>
      </c>
      <c r="X13" s="374">
        <f t="shared" si="14"/>
        <v>43173</v>
      </c>
      <c r="Y13" s="375">
        <f t="shared" si="21"/>
        <v>43173</v>
      </c>
      <c r="Z13" s="374">
        <f t="shared" si="15"/>
        <v>43172</v>
      </c>
      <c r="AA13" s="377">
        <f t="shared" si="22"/>
        <v>43172</v>
      </c>
      <c r="AB13" s="411" t="s">
        <v>42</v>
      </c>
      <c r="AC13" s="412"/>
      <c r="AD13" s="413"/>
      <c r="AF13" s="487"/>
      <c r="AG13" s="488"/>
      <c r="AH13" s="487"/>
      <c r="AI13" s="488"/>
      <c r="AJ13" s="487"/>
      <c r="AK13" s="488"/>
      <c r="AL13" s="487"/>
      <c r="AM13" s="488"/>
      <c r="AN13" s="487"/>
      <c r="AO13" s="488"/>
      <c r="AP13" s="487">
        <v>6</v>
      </c>
      <c r="AQ13" s="488"/>
      <c r="AR13" s="487">
        <v>5</v>
      </c>
      <c r="AS13" s="488"/>
    </row>
    <row r="14" spans="1:48" s="357" customFormat="1" ht="17.25" hidden="1" customHeight="1">
      <c r="A14" s="370" t="s">
        <v>38</v>
      </c>
      <c r="B14" s="371"/>
      <c r="C14" s="14" t="s">
        <v>45</v>
      </c>
      <c r="D14" s="376" t="str">
        <f t="shared" si="0"/>
        <v>------</v>
      </c>
      <c r="E14" s="377" t="str">
        <f t="shared" si="1"/>
        <v>------</v>
      </c>
      <c r="F14" s="374">
        <f t="shared" ref="F14:F16" si="33">L14-2</f>
        <v>43166</v>
      </c>
      <c r="G14" s="375">
        <f t="shared" si="26"/>
        <v>43166</v>
      </c>
      <c r="H14" s="374">
        <f t="shared" si="4"/>
        <v>43167</v>
      </c>
      <c r="I14" s="375">
        <f t="shared" si="27"/>
        <v>43167</v>
      </c>
      <c r="J14" s="397" t="s">
        <v>35</v>
      </c>
      <c r="K14" s="397" t="s">
        <v>35</v>
      </c>
      <c r="L14" s="398">
        <v>43168</v>
      </c>
      <c r="M14" s="375">
        <f t="shared" si="5"/>
        <v>43168</v>
      </c>
      <c r="N14" s="374">
        <f t="shared" si="6"/>
        <v>43174</v>
      </c>
      <c r="O14" s="375">
        <f t="shared" si="7"/>
        <v>43174</v>
      </c>
      <c r="P14" s="374">
        <f t="shared" si="8"/>
        <v>43175</v>
      </c>
      <c r="Q14" s="375">
        <f t="shared" ref="Q14:U14" si="34">IF(ISBLANK(P14),"",P14)</f>
        <v>43175</v>
      </c>
      <c r="R14" s="374">
        <f t="shared" si="10"/>
        <v>43176</v>
      </c>
      <c r="S14" s="375">
        <f t="shared" si="34"/>
        <v>43176</v>
      </c>
      <c r="T14" s="374">
        <f t="shared" si="29"/>
        <v>43172</v>
      </c>
      <c r="U14" s="375">
        <f t="shared" si="34"/>
        <v>43172</v>
      </c>
      <c r="V14" s="374">
        <f t="shared" si="30"/>
        <v>43173</v>
      </c>
      <c r="W14" s="375">
        <f t="shared" ref="W14:AA14" si="35">IF(ISBLANK(V14),"",V14)</f>
        <v>43173</v>
      </c>
      <c r="X14" s="374" t="str">
        <f t="shared" si="14"/>
        <v/>
      </c>
      <c r="Y14" s="375" t="str">
        <f t="shared" si="35"/>
        <v/>
      </c>
      <c r="Z14" s="374" t="str">
        <f t="shared" si="15"/>
        <v/>
      </c>
      <c r="AA14" s="377" t="str">
        <f t="shared" si="35"/>
        <v/>
      </c>
      <c r="AB14" s="411" t="s">
        <v>38</v>
      </c>
      <c r="AC14" s="412"/>
      <c r="AD14" s="413"/>
      <c r="AF14" s="487">
        <v>6</v>
      </c>
      <c r="AG14" s="488"/>
      <c r="AH14" s="487">
        <v>7</v>
      </c>
      <c r="AI14" s="488"/>
      <c r="AJ14" s="487">
        <v>8</v>
      </c>
      <c r="AK14" s="488"/>
      <c r="AL14" s="487">
        <v>4</v>
      </c>
      <c r="AM14" s="488"/>
      <c r="AN14" s="487">
        <v>5</v>
      </c>
      <c r="AO14" s="488"/>
      <c r="AP14" s="487"/>
      <c r="AQ14" s="488"/>
      <c r="AR14" s="487"/>
      <c r="AS14" s="488"/>
    </row>
    <row r="15" spans="1:48" s="357" customFormat="1" ht="17.25" hidden="1" customHeight="1">
      <c r="A15" s="370" t="s">
        <v>38</v>
      </c>
      <c r="B15" s="371"/>
      <c r="C15" s="14" t="s">
        <v>46</v>
      </c>
      <c r="D15" s="376" t="str">
        <f t="shared" si="0"/>
        <v>------</v>
      </c>
      <c r="E15" s="377" t="str">
        <f t="shared" si="1"/>
        <v>------</v>
      </c>
      <c r="F15" s="374">
        <f t="shared" si="33"/>
        <v>43166</v>
      </c>
      <c r="G15" s="377">
        <f t="shared" ref="G15:G16" si="36">IF(ISBLANK(F15),"",F15)</f>
        <v>43166</v>
      </c>
      <c r="H15" s="374">
        <f t="shared" si="4"/>
        <v>43167</v>
      </c>
      <c r="I15" s="377">
        <f t="shared" ref="I15:I16" si="37">IF(ISBLANK(H15),"",H15)</f>
        <v>43167</v>
      </c>
      <c r="J15" s="397" t="s">
        <v>35</v>
      </c>
      <c r="K15" s="397" t="s">
        <v>35</v>
      </c>
      <c r="L15" s="398">
        <v>43168</v>
      </c>
      <c r="M15" s="377">
        <f t="shared" si="5"/>
        <v>43168</v>
      </c>
      <c r="N15" s="374">
        <f t="shared" si="6"/>
        <v>43174</v>
      </c>
      <c r="O15" s="375">
        <f t="shared" si="7"/>
        <v>43174</v>
      </c>
      <c r="P15" s="374">
        <f t="shared" si="8"/>
        <v>43174</v>
      </c>
      <c r="Q15" s="375">
        <f t="shared" ref="Q15:U15" si="38">IF(ISBLANK(P15),"",P15)</f>
        <v>43174</v>
      </c>
      <c r="R15" s="374">
        <f t="shared" si="10"/>
        <v>43175</v>
      </c>
      <c r="S15" s="375">
        <f t="shared" si="38"/>
        <v>43175</v>
      </c>
      <c r="T15" s="374">
        <f t="shared" si="29"/>
        <v>43177</v>
      </c>
      <c r="U15" s="375">
        <f t="shared" si="38"/>
        <v>43177</v>
      </c>
      <c r="V15" s="374">
        <f t="shared" si="30"/>
        <v>43176</v>
      </c>
      <c r="W15" s="375">
        <f t="shared" si="31"/>
        <v>43176</v>
      </c>
      <c r="X15" s="374" t="str">
        <f t="shared" si="14"/>
        <v/>
      </c>
      <c r="Y15" s="375" t="str">
        <f>IF(ISBLANK(X15),"",X15)</f>
        <v/>
      </c>
      <c r="Z15" s="374" t="str">
        <f t="shared" si="15"/>
        <v/>
      </c>
      <c r="AA15" s="377" t="str">
        <f>IF(ISBLANK(Z15),"",Z15)</f>
        <v/>
      </c>
      <c r="AB15" s="411" t="s">
        <v>38</v>
      </c>
      <c r="AC15" s="412"/>
      <c r="AD15" s="413"/>
      <c r="AF15" s="487">
        <v>6</v>
      </c>
      <c r="AG15" s="488"/>
      <c r="AH15" s="487">
        <v>6</v>
      </c>
      <c r="AI15" s="488"/>
      <c r="AJ15" s="487">
        <v>7</v>
      </c>
      <c r="AK15" s="488"/>
      <c r="AL15" s="487">
        <v>9</v>
      </c>
      <c r="AM15" s="488"/>
      <c r="AN15" s="487">
        <v>8</v>
      </c>
      <c r="AO15" s="488"/>
      <c r="AP15" s="487"/>
      <c r="AQ15" s="488"/>
      <c r="AR15" s="487"/>
      <c r="AS15" s="488"/>
    </row>
    <row r="16" spans="1:48" s="357" customFormat="1" hidden="1">
      <c r="A16" s="370" t="s">
        <v>47</v>
      </c>
      <c r="B16" s="371"/>
      <c r="C16" s="14" t="s">
        <v>48</v>
      </c>
      <c r="D16" s="457" t="str">
        <f t="shared" si="0"/>
        <v>------</v>
      </c>
      <c r="E16" s="458" t="str">
        <f t="shared" si="1"/>
        <v>------</v>
      </c>
      <c r="F16" s="374">
        <f t="shared" si="33"/>
        <v>43166</v>
      </c>
      <c r="G16" s="377">
        <f t="shared" si="36"/>
        <v>43166</v>
      </c>
      <c r="H16" s="374">
        <f t="shared" si="4"/>
        <v>43167</v>
      </c>
      <c r="I16" s="377">
        <f t="shared" si="37"/>
        <v>43167</v>
      </c>
      <c r="J16" s="397" t="s">
        <v>35</v>
      </c>
      <c r="K16" s="397" t="s">
        <v>35</v>
      </c>
      <c r="L16" s="398">
        <v>43168</v>
      </c>
      <c r="M16" s="377">
        <f t="shared" si="5"/>
        <v>43168</v>
      </c>
      <c r="N16" s="374">
        <f t="shared" si="6"/>
        <v>43176</v>
      </c>
      <c r="O16" s="375">
        <f t="shared" si="7"/>
        <v>43176</v>
      </c>
      <c r="P16" s="374">
        <f t="shared" si="8"/>
        <v>43176</v>
      </c>
      <c r="Q16" s="375">
        <f t="shared" ref="Q16:U16" si="39">IF(ISBLANK(P16),"",P16)</f>
        <v>43176</v>
      </c>
      <c r="R16" s="374" t="str">
        <f t="shared" si="10"/>
        <v/>
      </c>
      <c r="S16" s="375" t="str">
        <f t="shared" si="39"/>
        <v/>
      </c>
      <c r="T16" s="374">
        <f t="shared" si="29"/>
        <v>43173</v>
      </c>
      <c r="U16" s="375">
        <f t="shared" si="39"/>
        <v>43173</v>
      </c>
      <c r="V16" s="374">
        <f t="shared" si="30"/>
        <v>43174</v>
      </c>
      <c r="W16" s="375">
        <f t="shared" si="31"/>
        <v>43174</v>
      </c>
      <c r="X16" s="374" t="str">
        <f t="shared" si="14"/>
        <v/>
      </c>
      <c r="Y16" s="375" t="str">
        <f>IF(ISBLANK(X16),"",X16)</f>
        <v/>
      </c>
      <c r="Z16" s="374" t="str">
        <f t="shared" si="15"/>
        <v/>
      </c>
      <c r="AA16" s="377" t="str">
        <f>IF(ISBLANK(Z16),"",Z16)</f>
        <v/>
      </c>
      <c r="AB16" s="411" t="s">
        <v>49</v>
      </c>
      <c r="AC16" s="412"/>
      <c r="AD16" s="413"/>
      <c r="AF16" s="487">
        <v>8</v>
      </c>
      <c r="AG16" s="488"/>
      <c r="AH16" s="487">
        <v>8</v>
      </c>
      <c r="AI16" s="488"/>
      <c r="AJ16" s="487"/>
      <c r="AK16" s="488"/>
      <c r="AL16" s="487">
        <v>5</v>
      </c>
      <c r="AM16" s="488"/>
      <c r="AN16" s="487">
        <v>6</v>
      </c>
      <c r="AO16" s="488"/>
      <c r="AP16" s="487"/>
      <c r="AQ16" s="488"/>
      <c r="AR16" s="487"/>
      <c r="AS16" s="488"/>
    </row>
    <row r="17" spans="1:45" s="357" customFormat="1" ht="17.25" hidden="1" customHeight="1">
      <c r="A17" s="370" t="s">
        <v>40</v>
      </c>
      <c r="B17" s="371"/>
      <c r="C17" s="14" t="s">
        <v>50</v>
      </c>
      <c r="D17" s="376" t="str">
        <f t="shared" ref="D17:D81" si="40">IF(ISBLANK(AD17),"------",(L17-5))</f>
        <v>------</v>
      </c>
      <c r="E17" s="377" t="str">
        <f t="shared" ref="E17:E80" si="41">IF(ISBLANK(D17),"",(D17))</f>
        <v>------</v>
      </c>
      <c r="F17" s="374">
        <f t="shared" ref="F17:F19" si="42">L17-3</f>
        <v>43166</v>
      </c>
      <c r="G17" s="377">
        <f t="shared" ref="G17:G81" si="43">IF(ISBLANK(F17),"",F17)</f>
        <v>43166</v>
      </c>
      <c r="H17" s="374">
        <f t="shared" ref="H17:H28" si="44">L17-1</f>
        <v>43168</v>
      </c>
      <c r="I17" s="377">
        <f t="shared" ref="I17:I81" si="45">IF(ISBLANK(H17),"",H17)</f>
        <v>43168</v>
      </c>
      <c r="J17" s="397" t="s">
        <v>35</v>
      </c>
      <c r="K17" s="397" t="s">
        <v>35</v>
      </c>
      <c r="L17" s="398">
        <v>43169</v>
      </c>
      <c r="M17" s="377">
        <f t="shared" ref="M17:Q17" si="46">IF(ISBLANK(L17),"",L17)</f>
        <v>43169</v>
      </c>
      <c r="N17" s="374">
        <f t="shared" ref="N17:N81" si="47">IF(ISBLANK(AF17),"",L17+AF17)</f>
        <v>43173</v>
      </c>
      <c r="O17" s="375">
        <f t="shared" si="46"/>
        <v>43173</v>
      </c>
      <c r="P17" s="374">
        <f t="shared" ref="P17:P81" si="48">IF(ISBLANK(AH17),"",L17+AH17)</f>
        <v>43174</v>
      </c>
      <c r="Q17" s="375">
        <f t="shared" si="46"/>
        <v>43174</v>
      </c>
      <c r="R17" s="374"/>
      <c r="S17" s="375"/>
      <c r="T17" s="374"/>
      <c r="U17" s="375"/>
      <c r="V17" s="374" t="str">
        <f t="shared" ref="V17:V24" si="49">IF(ISBLANK(AN17),"",L17+AN17)</f>
        <v/>
      </c>
      <c r="W17" s="375" t="str">
        <f t="shared" ref="W17:AA17" si="50">IF(ISBLANK(V17),"",V17)</f>
        <v/>
      </c>
      <c r="X17" s="374" t="str">
        <f t="shared" ref="X17:X81" si="51">IF(ISBLANK(AP17),"",L17+AP17)</f>
        <v/>
      </c>
      <c r="Y17" s="375" t="str">
        <f t="shared" si="50"/>
        <v/>
      </c>
      <c r="Z17" s="374" t="str">
        <f t="shared" ref="Z17:Z81" si="52">IF(ISBLANK(AR17),"",L17+AR17)</f>
        <v/>
      </c>
      <c r="AA17" s="377" t="str">
        <f t="shared" si="50"/>
        <v/>
      </c>
      <c r="AB17" s="411" t="s">
        <v>42</v>
      </c>
      <c r="AC17" s="412"/>
      <c r="AD17" s="413"/>
      <c r="AF17" s="487">
        <v>4</v>
      </c>
      <c r="AG17" s="488"/>
      <c r="AH17" s="487">
        <v>5</v>
      </c>
      <c r="AI17" s="488"/>
      <c r="AJ17" s="487"/>
      <c r="AK17" s="488"/>
      <c r="AL17" s="487"/>
      <c r="AM17" s="488"/>
      <c r="AN17" s="487"/>
      <c r="AO17" s="488"/>
      <c r="AP17" s="487"/>
      <c r="AQ17" s="488"/>
      <c r="AR17" s="487"/>
      <c r="AS17" s="488"/>
    </row>
    <row r="18" spans="1:45" s="357" customFormat="1" ht="17.45" hidden="1" customHeight="1">
      <c r="A18" s="370" t="s">
        <v>47</v>
      </c>
      <c r="B18" s="378"/>
      <c r="C18" s="14" t="s">
        <v>51</v>
      </c>
      <c r="D18" s="376" t="str">
        <f t="shared" si="40"/>
        <v>------</v>
      </c>
      <c r="E18" s="377" t="str">
        <f t="shared" si="41"/>
        <v>------</v>
      </c>
      <c r="F18" s="374">
        <f t="shared" si="42"/>
        <v>43166</v>
      </c>
      <c r="G18" s="377">
        <f t="shared" si="43"/>
        <v>43166</v>
      </c>
      <c r="H18" s="374">
        <f t="shared" si="44"/>
        <v>43168</v>
      </c>
      <c r="I18" s="377">
        <f t="shared" si="45"/>
        <v>43168</v>
      </c>
      <c r="J18" s="397" t="s">
        <v>35</v>
      </c>
      <c r="K18" s="397" t="s">
        <v>35</v>
      </c>
      <c r="L18" s="398">
        <v>43169</v>
      </c>
      <c r="M18" s="377">
        <f t="shared" ref="M18:M81" si="53">IF(ISBLANK(L18),"",L18)</f>
        <v>43169</v>
      </c>
      <c r="N18" s="374">
        <f t="shared" si="47"/>
        <v>43174</v>
      </c>
      <c r="O18" s="375">
        <f t="shared" ref="O18:O81" si="54">IF(ISBLANK(N18),"",N18)</f>
        <v>43174</v>
      </c>
      <c r="P18" s="374">
        <f t="shared" si="48"/>
        <v>43176</v>
      </c>
      <c r="Q18" s="375">
        <f t="shared" ref="Q18:U18" si="55">IF(ISBLANK(P18),"",P18)</f>
        <v>43176</v>
      </c>
      <c r="R18" s="374">
        <f t="shared" ref="R18:R30" si="56">IF(ISBLANK(AJ18),"",L18+AJ18)</f>
        <v>43173</v>
      </c>
      <c r="S18" s="375">
        <f t="shared" si="55"/>
        <v>43173</v>
      </c>
      <c r="T18" s="374" t="str">
        <f t="shared" ref="T18:T24" si="57">IF(ISBLANK(AL18),"",L18+AL18)</f>
        <v/>
      </c>
      <c r="U18" s="375" t="str">
        <f t="shared" si="55"/>
        <v/>
      </c>
      <c r="V18" s="374" t="str">
        <f t="shared" si="49"/>
        <v/>
      </c>
      <c r="W18" s="375" t="str">
        <f t="shared" ref="W18:AA18" si="58">IF(ISBLANK(V18),"",V18)</f>
        <v/>
      </c>
      <c r="X18" s="374" t="str">
        <f t="shared" si="51"/>
        <v/>
      </c>
      <c r="Y18" s="375" t="str">
        <f t="shared" si="58"/>
        <v/>
      </c>
      <c r="Z18" s="374" t="str">
        <f t="shared" si="52"/>
        <v/>
      </c>
      <c r="AA18" s="377" t="str">
        <f t="shared" si="58"/>
        <v/>
      </c>
      <c r="AB18" s="411" t="s">
        <v>49</v>
      </c>
      <c r="AC18" s="412"/>
      <c r="AD18" s="413"/>
      <c r="AF18" s="487">
        <v>5</v>
      </c>
      <c r="AG18" s="488"/>
      <c r="AH18" s="487">
        <v>7</v>
      </c>
      <c r="AI18" s="488"/>
      <c r="AJ18" s="487">
        <v>4</v>
      </c>
      <c r="AK18" s="488"/>
      <c r="AL18" s="487"/>
      <c r="AM18" s="488"/>
      <c r="AN18" s="487"/>
      <c r="AO18" s="488"/>
      <c r="AP18" s="487"/>
      <c r="AQ18" s="488"/>
      <c r="AR18" s="487"/>
      <c r="AS18" s="488"/>
    </row>
    <row r="19" spans="1:45" s="357" customFormat="1" ht="17.25" hidden="1" customHeight="1">
      <c r="A19" s="370" t="s">
        <v>40</v>
      </c>
      <c r="B19" s="371"/>
      <c r="C19" s="14" t="s">
        <v>52</v>
      </c>
      <c r="D19" s="376" t="str">
        <f t="shared" si="40"/>
        <v>------</v>
      </c>
      <c r="E19" s="377" t="str">
        <f t="shared" si="41"/>
        <v>------</v>
      </c>
      <c r="F19" s="374">
        <f t="shared" si="42"/>
        <v>43167</v>
      </c>
      <c r="G19" s="377">
        <f t="shared" si="43"/>
        <v>43167</v>
      </c>
      <c r="H19" s="374">
        <f t="shared" si="44"/>
        <v>43169</v>
      </c>
      <c r="I19" s="377">
        <f t="shared" si="45"/>
        <v>43169</v>
      </c>
      <c r="J19" s="397" t="s">
        <v>35</v>
      </c>
      <c r="K19" s="397" t="s">
        <v>35</v>
      </c>
      <c r="L19" s="398">
        <v>43170</v>
      </c>
      <c r="M19" s="377">
        <f t="shared" si="53"/>
        <v>43170</v>
      </c>
      <c r="N19" s="374">
        <f t="shared" si="47"/>
        <v>43177</v>
      </c>
      <c r="O19" s="375">
        <f t="shared" si="54"/>
        <v>43177</v>
      </c>
      <c r="P19" s="374">
        <f t="shared" si="48"/>
        <v>43177</v>
      </c>
      <c r="Q19" s="375">
        <f t="shared" ref="Q19:U19" si="59">IF(ISBLANK(P19),"",P19)</f>
        <v>43177</v>
      </c>
      <c r="R19" s="374">
        <f t="shared" si="56"/>
        <v>43175</v>
      </c>
      <c r="S19" s="375">
        <f t="shared" si="59"/>
        <v>43175</v>
      </c>
      <c r="T19" s="374">
        <f t="shared" si="57"/>
        <v>43173</v>
      </c>
      <c r="U19" s="375">
        <f t="shared" si="59"/>
        <v>43173</v>
      </c>
      <c r="V19" s="374">
        <f t="shared" si="49"/>
        <v>43174</v>
      </c>
      <c r="W19" s="375">
        <f t="shared" ref="W19:AA19" si="60">IF(ISBLANK(V19),"",V19)</f>
        <v>43174</v>
      </c>
      <c r="X19" s="374" t="str">
        <f t="shared" si="51"/>
        <v/>
      </c>
      <c r="Y19" s="375" t="str">
        <f t="shared" si="60"/>
        <v/>
      </c>
      <c r="Z19" s="374" t="str">
        <f t="shared" si="52"/>
        <v/>
      </c>
      <c r="AA19" s="377" t="str">
        <f t="shared" si="60"/>
        <v/>
      </c>
      <c r="AB19" s="411" t="s">
        <v>42</v>
      </c>
      <c r="AC19" s="412"/>
      <c r="AD19" s="413"/>
      <c r="AF19" s="487">
        <v>7</v>
      </c>
      <c r="AG19" s="488"/>
      <c r="AH19" s="487">
        <v>7</v>
      </c>
      <c r="AI19" s="488"/>
      <c r="AJ19" s="487">
        <v>5</v>
      </c>
      <c r="AK19" s="488"/>
      <c r="AL19" s="487">
        <v>3</v>
      </c>
      <c r="AM19" s="488"/>
      <c r="AN19" s="487">
        <v>4</v>
      </c>
      <c r="AO19" s="488"/>
      <c r="AP19" s="487"/>
      <c r="AQ19" s="488"/>
      <c r="AR19" s="487"/>
      <c r="AS19" s="488"/>
    </row>
    <row r="20" spans="1:45" s="357" customFormat="1" ht="17.25" hidden="1" customHeight="1">
      <c r="A20" s="370" t="s">
        <v>33</v>
      </c>
      <c r="B20" s="371"/>
      <c r="C20" s="14" t="s">
        <v>53</v>
      </c>
      <c r="D20" s="376" t="str">
        <f t="shared" si="40"/>
        <v>------</v>
      </c>
      <c r="E20" s="377" t="str">
        <f t="shared" si="41"/>
        <v>------</v>
      </c>
      <c r="F20" s="374">
        <f>L20-4</f>
        <v>43166</v>
      </c>
      <c r="G20" s="375">
        <f t="shared" si="43"/>
        <v>43166</v>
      </c>
      <c r="H20" s="374">
        <f>L20-2</f>
        <v>43168</v>
      </c>
      <c r="I20" s="375">
        <f t="shared" si="45"/>
        <v>43168</v>
      </c>
      <c r="J20" s="397" t="s">
        <v>35</v>
      </c>
      <c r="K20" s="397" t="s">
        <v>35</v>
      </c>
      <c r="L20" s="398">
        <v>43170</v>
      </c>
      <c r="M20" s="375">
        <f t="shared" si="53"/>
        <v>43170</v>
      </c>
      <c r="N20" s="374">
        <f t="shared" si="47"/>
        <v>43174</v>
      </c>
      <c r="O20" s="375">
        <f t="shared" si="54"/>
        <v>43174</v>
      </c>
      <c r="P20" s="374">
        <f t="shared" si="48"/>
        <v>43175</v>
      </c>
      <c r="Q20" s="375">
        <f t="shared" ref="Q20:U20" si="61">IF(ISBLANK(P20),"",P20)</f>
        <v>43175</v>
      </c>
      <c r="R20" s="374" t="str">
        <f t="shared" si="56"/>
        <v/>
      </c>
      <c r="S20" s="375" t="str">
        <f t="shared" si="61"/>
        <v/>
      </c>
      <c r="T20" s="374" t="str">
        <f t="shared" si="57"/>
        <v/>
      </c>
      <c r="U20" s="375" t="str">
        <f t="shared" si="61"/>
        <v/>
      </c>
      <c r="V20" s="374" t="str">
        <f t="shared" si="49"/>
        <v/>
      </c>
      <c r="W20" s="375" t="str">
        <f t="shared" ref="W20:AA20" si="62">IF(ISBLANK(V20),"",V20)</f>
        <v/>
      </c>
      <c r="X20" s="374" t="str">
        <f t="shared" si="51"/>
        <v/>
      </c>
      <c r="Y20" s="375" t="str">
        <f t="shared" si="62"/>
        <v/>
      </c>
      <c r="Z20" s="374" t="str">
        <f t="shared" si="52"/>
        <v/>
      </c>
      <c r="AA20" s="377" t="str">
        <f t="shared" si="62"/>
        <v/>
      </c>
      <c r="AB20" s="411" t="s">
        <v>36</v>
      </c>
      <c r="AC20" s="412"/>
      <c r="AD20" s="413"/>
      <c r="AF20" s="487">
        <v>4</v>
      </c>
      <c r="AG20" s="488"/>
      <c r="AH20" s="487">
        <v>5</v>
      </c>
      <c r="AI20" s="488"/>
      <c r="AJ20" s="487"/>
      <c r="AK20" s="488"/>
      <c r="AL20" s="487"/>
      <c r="AM20" s="488"/>
      <c r="AN20" s="487"/>
      <c r="AO20" s="488"/>
      <c r="AP20" s="487"/>
      <c r="AQ20" s="488"/>
      <c r="AR20" s="487"/>
      <c r="AS20" s="488"/>
    </row>
    <row r="21" spans="1:45" s="357" customFormat="1" ht="17.25" hidden="1" customHeight="1">
      <c r="A21" s="459"/>
      <c r="B21" s="460"/>
      <c r="C21" s="16"/>
      <c r="D21" s="393" t="str">
        <f>IF(ISBLANK(AD21),"------",(H21-1))</f>
        <v>------</v>
      </c>
      <c r="E21" s="394" t="str">
        <f t="shared" si="41"/>
        <v>------</v>
      </c>
      <c r="F21" s="395"/>
      <c r="G21" s="396" t="str">
        <f t="shared" ref="G21:I21" si="63">IF(ISBLANK(F21),"",F21)</f>
        <v/>
      </c>
      <c r="H21" s="395"/>
      <c r="I21" s="396" t="str">
        <f t="shared" si="63"/>
        <v/>
      </c>
      <c r="J21" s="401"/>
      <c r="K21" s="401"/>
      <c r="L21" s="467"/>
      <c r="M21" s="396" t="str">
        <f t="shared" si="53"/>
        <v/>
      </c>
      <c r="N21" s="395"/>
      <c r="O21" s="375" t="str">
        <f t="shared" si="54"/>
        <v/>
      </c>
      <c r="P21" s="395"/>
      <c r="Q21" s="396" t="str">
        <f t="shared" ref="Q21:U21" si="64">IF(ISBLANK(P21),"",P21)</f>
        <v/>
      </c>
      <c r="R21" s="395"/>
      <c r="S21" s="396" t="str">
        <f t="shared" si="64"/>
        <v/>
      </c>
      <c r="T21" s="395"/>
      <c r="U21" s="396" t="str">
        <f t="shared" si="64"/>
        <v/>
      </c>
      <c r="V21" s="395"/>
      <c r="W21" s="396" t="str">
        <f>IF(ISBLANK(V21),"",V21)</f>
        <v/>
      </c>
      <c r="X21" s="395"/>
      <c r="Y21" s="396" t="str">
        <f t="shared" ref="Y21:Y86" si="65">IF(ISBLANK(X21),"",X21)</f>
        <v/>
      </c>
      <c r="Z21" s="395"/>
      <c r="AA21" s="394" t="str">
        <f t="shared" ref="AA21:AA86" si="66">IF(ISBLANK(Z21),"",Z21)</f>
        <v/>
      </c>
      <c r="AB21" s="468"/>
      <c r="AC21" s="469"/>
      <c r="AD21" s="413"/>
      <c r="AF21" s="499"/>
      <c r="AG21" s="500"/>
      <c r="AH21" s="499"/>
      <c r="AI21" s="500"/>
      <c r="AJ21" s="499"/>
      <c r="AK21" s="500"/>
      <c r="AL21" s="499"/>
      <c r="AM21" s="500"/>
      <c r="AN21" s="499"/>
      <c r="AO21" s="500"/>
      <c r="AP21" s="499"/>
      <c r="AQ21" s="500"/>
      <c r="AR21" s="499"/>
      <c r="AS21" s="500"/>
    </row>
    <row r="22" spans="1:45" s="357" customFormat="1" ht="17.25" customHeight="1">
      <c r="A22" s="461" t="s">
        <v>54</v>
      </c>
      <c r="B22" s="462" t="s">
        <v>55</v>
      </c>
      <c r="C22" s="14" t="s">
        <v>34</v>
      </c>
      <c r="D22" s="376" t="str">
        <f t="shared" si="40"/>
        <v>------</v>
      </c>
      <c r="E22" s="377" t="str">
        <f t="shared" si="41"/>
        <v>------</v>
      </c>
      <c r="F22" s="374">
        <f t="shared" ref="F22:F24" si="67">L22-2</f>
        <v>43164</v>
      </c>
      <c r="G22" s="375">
        <f t="shared" si="43"/>
        <v>43164</v>
      </c>
      <c r="H22" s="374">
        <f t="shared" si="44"/>
        <v>43165</v>
      </c>
      <c r="I22" s="375">
        <f t="shared" si="45"/>
        <v>43165</v>
      </c>
      <c r="J22" s="397" t="s">
        <v>35</v>
      </c>
      <c r="K22" s="397" t="s">
        <v>35</v>
      </c>
      <c r="L22" s="398">
        <f t="shared" ref="L22:L34" si="68">L8</f>
        <v>43166</v>
      </c>
      <c r="M22" s="375">
        <f t="shared" si="53"/>
        <v>43166</v>
      </c>
      <c r="N22" s="374">
        <f t="shared" si="47"/>
        <v>43171</v>
      </c>
      <c r="O22" s="375">
        <f t="shared" si="54"/>
        <v>43171</v>
      </c>
      <c r="P22" s="374">
        <f t="shared" si="48"/>
        <v>43171</v>
      </c>
      <c r="Q22" s="375">
        <f t="shared" ref="Q22:U22" si="69">IF(ISBLANK(P22),"",P22)</f>
        <v>43171</v>
      </c>
      <c r="R22" s="374" t="str">
        <f t="shared" si="56"/>
        <v/>
      </c>
      <c r="S22" s="375" t="str">
        <f t="shared" si="69"/>
        <v/>
      </c>
      <c r="T22" s="374" t="str">
        <f t="shared" si="57"/>
        <v/>
      </c>
      <c r="U22" s="375" t="str">
        <f t="shared" si="69"/>
        <v/>
      </c>
      <c r="V22" s="374" t="str">
        <f t="shared" si="49"/>
        <v/>
      </c>
      <c r="W22" s="375" t="str">
        <f t="shared" ref="W22:AA22" si="70">IF(ISBLANK(V22),"",V22)</f>
        <v/>
      </c>
      <c r="X22" s="374" t="str">
        <f t="shared" si="51"/>
        <v/>
      </c>
      <c r="Y22" s="375" t="str">
        <f t="shared" si="70"/>
        <v/>
      </c>
      <c r="Z22" s="374" t="str">
        <f t="shared" si="52"/>
        <v/>
      </c>
      <c r="AA22" s="377" t="str">
        <f t="shared" si="70"/>
        <v/>
      </c>
      <c r="AB22" s="411" t="s">
        <v>36</v>
      </c>
      <c r="AC22" s="470"/>
      <c r="AD22" s="413"/>
      <c r="AF22" s="487">
        <v>5</v>
      </c>
      <c r="AG22" s="488"/>
      <c r="AH22" s="487">
        <v>5</v>
      </c>
      <c r="AI22" s="488"/>
      <c r="AJ22" s="487"/>
      <c r="AK22" s="488"/>
      <c r="AL22" s="487"/>
      <c r="AM22" s="488"/>
      <c r="AN22" s="487"/>
      <c r="AO22" s="488"/>
      <c r="AP22" s="487"/>
      <c r="AQ22" s="488"/>
      <c r="AR22" s="487"/>
      <c r="AS22" s="488"/>
    </row>
    <row r="23" spans="1:45" s="357" customFormat="1" ht="17.25" customHeight="1">
      <c r="A23" s="422" t="s">
        <v>56</v>
      </c>
      <c r="B23" s="422" t="s">
        <v>57</v>
      </c>
      <c r="C23" s="14" t="s">
        <v>37</v>
      </c>
      <c r="D23" s="376" t="str">
        <f t="shared" si="40"/>
        <v>------</v>
      </c>
      <c r="E23" s="377" t="str">
        <f t="shared" si="41"/>
        <v>------</v>
      </c>
      <c r="F23" s="374">
        <f t="shared" si="67"/>
        <v>43164</v>
      </c>
      <c r="G23" s="375">
        <f t="shared" si="43"/>
        <v>43164</v>
      </c>
      <c r="H23" s="374">
        <f t="shared" si="44"/>
        <v>43165</v>
      </c>
      <c r="I23" s="375">
        <f t="shared" si="45"/>
        <v>43165</v>
      </c>
      <c r="J23" s="397" t="s">
        <v>35</v>
      </c>
      <c r="K23" s="397" t="s">
        <v>35</v>
      </c>
      <c r="L23" s="398">
        <f t="shared" si="68"/>
        <v>43166</v>
      </c>
      <c r="M23" s="375">
        <f t="shared" si="53"/>
        <v>43166</v>
      </c>
      <c r="N23" s="374">
        <f t="shared" si="47"/>
        <v>43175</v>
      </c>
      <c r="O23" s="375">
        <f t="shared" si="54"/>
        <v>43175</v>
      </c>
      <c r="P23" s="374">
        <f t="shared" si="48"/>
        <v>43174</v>
      </c>
      <c r="Q23" s="375">
        <f t="shared" ref="Q23:U23" si="71">IF(ISBLANK(P23),"",P23)</f>
        <v>43174</v>
      </c>
      <c r="R23" s="374" t="str">
        <f t="shared" si="56"/>
        <v/>
      </c>
      <c r="S23" s="375" t="str">
        <f t="shared" si="71"/>
        <v/>
      </c>
      <c r="T23" s="374">
        <f t="shared" si="57"/>
        <v>43171</v>
      </c>
      <c r="U23" s="375">
        <f t="shared" si="71"/>
        <v>43171</v>
      </c>
      <c r="V23" s="374">
        <f t="shared" si="49"/>
        <v>43172</v>
      </c>
      <c r="W23" s="375">
        <f t="shared" ref="W23:AA23" si="72">IF(ISBLANK(V23),"",V23)</f>
        <v>43172</v>
      </c>
      <c r="X23" s="374" t="str">
        <f t="shared" si="51"/>
        <v/>
      </c>
      <c r="Y23" s="375" t="str">
        <f t="shared" si="72"/>
        <v/>
      </c>
      <c r="Z23" s="374" t="str">
        <f t="shared" si="52"/>
        <v/>
      </c>
      <c r="AA23" s="377" t="str">
        <f t="shared" si="72"/>
        <v/>
      </c>
      <c r="AB23" s="411" t="s">
        <v>36</v>
      </c>
      <c r="AC23" s="412"/>
      <c r="AD23" s="413"/>
      <c r="AF23" s="487">
        <v>9</v>
      </c>
      <c r="AG23" s="488"/>
      <c r="AH23" s="487">
        <v>8</v>
      </c>
      <c r="AI23" s="488"/>
      <c r="AJ23" s="487"/>
      <c r="AK23" s="488"/>
      <c r="AL23" s="487">
        <v>5</v>
      </c>
      <c r="AM23" s="488"/>
      <c r="AN23" s="487">
        <v>6</v>
      </c>
      <c r="AO23" s="488"/>
      <c r="AP23" s="487"/>
      <c r="AQ23" s="488"/>
      <c r="AR23" s="487"/>
      <c r="AS23" s="488"/>
    </row>
    <row r="24" spans="1:45" s="357" customFormat="1">
      <c r="A24" s="461" t="s">
        <v>56</v>
      </c>
      <c r="B24" s="422" t="s">
        <v>57</v>
      </c>
      <c r="C24" s="14" t="s">
        <v>39</v>
      </c>
      <c r="D24" s="376" t="str">
        <f t="shared" si="40"/>
        <v>------</v>
      </c>
      <c r="E24" s="377" t="str">
        <f t="shared" si="41"/>
        <v>------</v>
      </c>
      <c r="F24" s="374">
        <f t="shared" si="67"/>
        <v>43164</v>
      </c>
      <c r="G24" s="375">
        <f t="shared" si="43"/>
        <v>43164</v>
      </c>
      <c r="H24" s="374">
        <f t="shared" si="44"/>
        <v>43165</v>
      </c>
      <c r="I24" s="375">
        <f t="shared" si="45"/>
        <v>43165</v>
      </c>
      <c r="J24" s="397" t="s">
        <v>35</v>
      </c>
      <c r="K24" s="397" t="s">
        <v>35</v>
      </c>
      <c r="L24" s="398">
        <f t="shared" si="68"/>
        <v>43166</v>
      </c>
      <c r="M24" s="375">
        <f t="shared" si="53"/>
        <v>43166</v>
      </c>
      <c r="N24" s="374">
        <f t="shared" si="47"/>
        <v>43175</v>
      </c>
      <c r="O24" s="375">
        <f t="shared" si="54"/>
        <v>43175</v>
      </c>
      <c r="P24" s="374">
        <f t="shared" si="48"/>
        <v>43174</v>
      </c>
      <c r="Q24" s="375">
        <f t="shared" ref="Q24:U24" si="73">IF(ISBLANK(P24),"",P24)</f>
        <v>43174</v>
      </c>
      <c r="R24" s="374" t="str">
        <f t="shared" si="56"/>
        <v/>
      </c>
      <c r="S24" s="375" t="str">
        <f t="shared" si="73"/>
        <v/>
      </c>
      <c r="T24" s="374">
        <f t="shared" si="57"/>
        <v>43171</v>
      </c>
      <c r="U24" s="375">
        <f t="shared" si="73"/>
        <v>43171</v>
      </c>
      <c r="V24" s="374">
        <f t="shared" si="49"/>
        <v>43172</v>
      </c>
      <c r="W24" s="375">
        <f t="shared" ref="W24:AA24" si="74">IF(ISBLANK(V24),"",V24)</f>
        <v>43172</v>
      </c>
      <c r="X24" s="374" t="str">
        <f t="shared" si="51"/>
        <v/>
      </c>
      <c r="Y24" s="375" t="str">
        <f t="shared" si="74"/>
        <v/>
      </c>
      <c r="Z24" s="374" t="str">
        <f t="shared" si="52"/>
        <v/>
      </c>
      <c r="AA24" s="377" t="str">
        <f t="shared" si="74"/>
        <v/>
      </c>
      <c r="AB24" s="411" t="s">
        <v>38</v>
      </c>
      <c r="AC24" s="412"/>
      <c r="AD24" s="413"/>
      <c r="AF24" s="487">
        <v>9</v>
      </c>
      <c r="AG24" s="488"/>
      <c r="AH24" s="487">
        <v>8</v>
      </c>
      <c r="AI24" s="488"/>
      <c r="AJ24" s="487"/>
      <c r="AK24" s="488"/>
      <c r="AL24" s="487">
        <v>5</v>
      </c>
      <c r="AM24" s="488"/>
      <c r="AN24" s="487">
        <v>6</v>
      </c>
      <c r="AO24" s="488"/>
      <c r="AP24" s="487"/>
      <c r="AQ24" s="488"/>
      <c r="AR24" s="487"/>
      <c r="AS24" s="488"/>
    </row>
    <row r="25" spans="1:45" s="357" customFormat="1" ht="17.25" customHeight="1">
      <c r="A25" s="463" t="s">
        <v>58</v>
      </c>
      <c r="B25" s="463" t="s">
        <v>59</v>
      </c>
      <c r="C25" s="14" t="s">
        <v>41</v>
      </c>
      <c r="D25" s="457" t="str">
        <f t="shared" si="40"/>
        <v>------</v>
      </c>
      <c r="E25" s="458" t="str">
        <f t="shared" si="41"/>
        <v>------</v>
      </c>
      <c r="F25" s="374">
        <f t="shared" ref="F25:F27" si="75">L25-3</f>
        <v>43164</v>
      </c>
      <c r="G25" s="377">
        <f t="shared" si="43"/>
        <v>43164</v>
      </c>
      <c r="H25" s="374">
        <f t="shared" si="44"/>
        <v>43166</v>
      </c>
      <c r="I25" s="377">
        <f t="shared" si="45"/>
        <v>43166</v>
      </c>
      <c r="J25" s="397" t="s">
        <v>35</v>
      </c>
      <c r="K25" s="397" t="s">
        <v>35</v>
      </c>
      <c r="L25" s="398">
        <f t="shared" si="68"/>
        <v>43167</v>
      </c>
      <c r="M25" s="377">
        <f t="shared" si="53"/>
        <v>43167</v>
      </c>
      <c r="N25" s="374">
        <f t="shared" si="47"/>
        <v>43171</v>
      </c>
      <c r="O25" s="375">
        <f>IF(ISBLANK(N25),"",N25)</f>
        <v>43171</v>
      </c>
      <c r="P25" s="374">
        <f t="shared" si="48"/>
        <v>43172</v>
      </c>
      <c r="Q25" s="375">
        <f>IF(ISBLANK(P25),"",P25)</f>
        <v>43172</v>
      </c>
      <c r="R25" s="374">
        <f t="shared" si="56"/>
        <v>43173</v>
      </c>
      <c r="S25" s="375">
        <f>IF(ISBLANK(R25),"",R25)</f>
        <v>43173</v>
      </c>
      <c r="T25" s="374"/>
      <c r="U25" s="375"/>
      <c r="V25" s="374"/>
      <c r="W25" s="375"/>
      <c r="X25" s="374" t="str">
        <f t="shared" si="51"/>
        <v/>
      </c>
      <c r="Y25" s="375" t="str">
        <f t="shared" si="65"/>
        <v/>
      </c>
      <c r="Z25" s="374" t="str">
        <f t="shared" si="52"/>
        <v/>
      </c>
      <c r="AA25" s="377" t="str">
        <f t="shared" si="66"/>
        <v/>
      </c>
      <c r="AB25" s="411" t="s">
        <v>42</v>
      </c>
      <c r="AC25" s="412"/>
      <c r="AD25" s="413"/>
      <c r="AF25" s="487">
        <v>4</v>
      </c>
      <c r="AG25" s="488"/>
      <c r="AH25" s="487">
        <v>5</v>
      </c>
      <c r="AI25" s="488"/>
      <c r="AJ25" s="487">
        <v>6</v>
      </c>
      <c r="AK25" s="488"/>
      <c r="AL25" s="487"/>
      <c r="AM25" s="488"/>
      <c r="AN25" s="487"/>
      <c r="AO25" s="488"/>
      <c r="AP25" s="487"/>
      <c r="AQ25" s="488"/>
      <c r="AR25" s="487"/>
      <c r="AS25" s="488"/>
    </row>
    <row r="26" spans="1:45" s="357" customFormat="1" ht="17.25" customHeight="1">
      <c r="A26" s="463" t="s">
        <v>60</v>
      </c>
      <c r="B26" s="463" t="s">
        <v>61</v>
      </c>
      <c r="C26" s="14" t="s">
        <v>43</v>
      </c>
      <c r="D26" s="376" t="str">
        <f t="shared" si="40"/>
        <v>------</v>
      </c>
      <c r="E26" s="377" t="str">
        <f t="shared" si="41"/>
        <v>------</v>
      </c>
      <c r="F26" s="374">
        <f t="shared" si="75"/>
        <v>43164</v>
      </c>
      <c r="G26" s="377">
        <f t="shared" si="43"/>
        <v>43164</v>
      </c>
      <c r="H26" s="374">
        <f t="shared" si="44"/>
        <v>43166</v>
      </c>
      <c r="I26" s="377">
        <f t="shared" si="45"/>
        <v>43166</v>
      </c>
      <c r="J26" s="397" t="s">
        <v>35</v>
      </c>
      <c r="K26" s="397" t="s">
        <v>35</v>
      </c>
      <c r="L26" s="398">
        <f t="shared" si="68"/>
        <v>43167</v>
      </c>
      <c r="M26" s="377">
        <f t="shared" si="53"/>
        <v>43167</v>
      </c>
      <c r="N26" s="374" t="str">
        <f t="shared" si="47"/>
        <v/>
      </c>
      <c r="O26" s="375" t="str">
        <f t="shared" si="54"/>
        <v/>
      </c>
      <c r="P26" s="374" t="str">
        <f t="shared" si="48"/>
        <v/>
      </c>
      <c r="Q26" s="375" t="str">
        <f t="shared" ref="Q26:U26" si="76">IF(ISBLANK(P26),"",P26)</f>
        <v/>
      </c>
      <c r="R26" s="374" t="str">
        <f t="shared" si="56"/>
        <v/>
      </c>
      <c r="S26" s="375" t="str">
        <f t="shared" si="76"/>
        <v/>
      </c>
      <c r="T26" s="374">
        <f t="shared" ref="T26:T30" si="77">IF(ISBLANK(AL26),"",L26+AL26)</f>
        <v>43171</v>
      </c>
      <c r="U26" s="375">
        <f t="shared" si="76"/>
        <v>43171</v>
      </c>
      <c r="V26" s="374">
        <f t="shared" ref="V26:V37" si="78">IF(ISBLANK(AN26),"",L26+AN26)</f>
        <v>43172</v>
      </c>
      <c r="W26" s="375">
        <f t="shared" ref="W26:W37" si="79">IF(ISBLANK(V26),"",V26)</f>
        <v>43172</v>
      </c>
      <c r="X26" s="374" t="str">
        <f t="shared" si="51"/>
        <v/>
      </c>
      <c r="Y26" s="375" t="str">
        <f t="shared" si="65"/>
        <v/>
      </c>
      <c r="Z26" s="374">
        <f t="shared" si="52"/>
        <v>43174</v>
      </c>
      <c r="AA26" s="375">
        <f t="shared" si="66"/>
        <v>43174</v>
      </c>
      <c r="AB26" s="411" t="s">
        <v>42</v>
      </c>
      <c r="AC26" s="412"/>
      <c r="AD26" s="413"/>
      <c r="AF26" s="487"/>
      <c r="AG26" s="488"/>
      <c r="AH26" s="487"/>
      <c r="AI26" s="488"/>
      <c r="AJ26" s="487"/>
      <c r="AK26" s="488"/>
      <c r="AL26" s="487">
        <v>4</v>
      </c>
      <c r="AM26" s="488"/>
      <c r="AN26" s="487">
        <v>5</v>
      </c>
      <c r="AO26" s="488"/>
      <c r="AP26" s="487"/>
      <c r="AQ26" s="488"/>
      <c r="AR26" s="487">
        <v>7</v>
      </c>
      <c r="AS26" s="488"/>
    </row>
    <row r="27" spans="1:45" s="357" customFormat="1" ht="17.25" customHeight="1">
      <c r="A27" s="464" t="s">
        <v>62</v>
      </c>
      <c r="B27" s="464" t="s">
        <v>63</v>
      </c>
      <c r="C27" s="14" t="s">
        <v>44</v>
      </c>
      <c r="D27" s="376" t="str">
        <f t="shared" si="40"/>
        <v>------</v>
      </c>
      <c r="E27" s="377" t="str">
        <f t="shared" si="41"/>
        <v>------</v>
      </c>
      <c r="F27" s="374">
        <f t="shared" si="75"/>
        <v>43164</v>
      </c>
      <c r="G27" s="377">
        <f t="shared" si="43"/>
        <v>43164</v>
      </c>
      <c r="H27" s="374">
        <f t="shared" si="44"/>
        <v>43166</v>
      </c>
      <c r="I27" s="377">
        <f t="shared" si="45"/>
        <v>43166</v>
      </c>
      <c r="J27" s="397" t="s">
        <v>35</v>
      </c>
      <c r="K27" s="397" t="s">
        <v>35</v>
      </c>
      <c r="L27" s="398">
        <f>L13</f>
        <v>43167</v>
      </c>
      <c r="M27" s="377">
        <f t="shared" si="53"/>
        <v>43167</v>
      </c>
      <c r="N27" s="374" t="str">
        <f t="shared" si="47"/>
        <v/>
      </c>
      <c r="O27" s="375" t="str">
        <f t="shared" si="54"/>
        <v/>
      </c>
      <c r="P27" s="374" t="str">
        <f t="shared" si="48"/>
        <v/>
      </c>
      <c r="Q27" s="375" t="str">
        <f t="shared" ref="Q27:U27" si="80">IF(ISBLANK(P27),"",P27)</f>
        <v/>
      </c>
      <c r="R27" s="374" t="str">
        <f t="shared" si="56"/>
        <v/>
      </c>
      <c r="S27" s="375" t="str">
        <f t="shared" si="80"/>
        <v/>
      </c>
      <c r="T27" s="374" t="str">
        <f t="shared" si="77"/>
        <v/>
      </c>
      <c r="U27" s="375" t="str">
        <f t="shared" si="80"/>
        <v/>
      </c>
      <c r="V27" s="374" t="str">
        <f t="shared" si="78"/>
        <v/>
      </c>
      <c r="W27" s="375" t="str">
        <f t="shared" si="79"/>
        <v/>
      </c>
      <c r="X27" s="374">
        <f t="shared" si="51"/>
        <v>43173</v>
      </c>
      <c r="Y27" s="375">
        <f t="shared" si="65"/>
        <v>43173</v>
      </c>
      <c r="Z27" s="374">
        <f t="shared" si="52"/>
        <v>43172</v>
      </c>
      <c r="AA27" s="377">
        <f t="shared" si="66"/>
        <v>43172</v>
      </c>
      <c r="AB27" s="411" t="s">
        <v>42</v>
      </c>
      <c r="AC27" s="412"/>
      <c r="AD27" s="413"/>
      <c r="AF27" s="487"/>
      <c r="AG27" s="488"/>
      <c r="AH27" s="487"/>
      <c r="AI27" s="488"/>
      <c r="AJ27" s="487"/>
      <c r="AK27" s="488"/>
      <c r="AL27" s="487"/>
      <c r="AM27" s="488"/>
      <c r="AN27" s="487"/>
      <c r="AO27" s="488"/>
      <c r="AP27" s="487">
        <v>6</v>
      </c>
      <c r="AQ27" s="488"/>
      <c r="AR27" s="487">
        <v>5</v>
      </c>
      <c r="AS27" s="488"/>
    </row>
    <row r="28" spans="1:45" s="357" customFormat="1" ht="17.25" customHeight="1">
      <c r="A28" s="461" t="s">
        <v>64</v>
      </c>
      <c r="B28" s="422" t="s">
        <v>65</v>
      </c>
      <c r="C28" s="14" t="s">
        <v>45</v>
      </c>
      <c r="D28" s="376" t="str">
        <f t="shared" si="40"/>
        <v>------</v>
      </c>
      <c r="E28" s="377" t="str">
        <f t="shared" si="41"/>
        <v>------</v>
      </c>
      <c r="F28" s="374">
        <f t="shared" ref="F28:F30" si="81">L28-2</f>
        <v>43166</v>
      </c>
      <c r="G28" s="375">
        <f t="shared" si="43"/>
        <v>43166</v>
      </c>
      <c r="H28" s="374">
        <f t="shared" si="44"/>
        <v>43167</v>
      </c>
      <c r="I28" s="375">
        <f t="shared" si="45"/>
        <v>43167</v>
      </c>
      <c r="J28" s="397" t="s">
        <v>35</v>
      </c>
      <c r="K28" s="397" t="s">
        <v>35</v>
      </c>
      <c r="L28" s="398">
        <f t="shared" si="68"/>
        <v>43168</v>
      </c>
      <c r="M28" s="375">
        <f t="shared" si="53"/>
        <v>43168</v>
      </c>
      <c r="N28" s="374">
        <f t="shared" si="47"/>
        <v>43174</v>
      </c>
      <c r="O28" s="375">
        <f t="shared" si="54"/>
        <v>43174</v>
      </c>
      <c r="P28" s="374">
        <f t="shared" si="48"/>
        <v>43175</v>
      </c>
      <c r="Q28" s="375">
        <f t="shared" ref="Q28:U28" si="82">IF(ISBLANK(P28),"",P28)</f>
        <v>43175</v>
      </c>
      <c r="R28" s="374">
        <f t="shared" si="56"/>
        <v>43176</v>
      </c>
      <c r="S28" s="375">
        <f t="shared" si="82"/>
        <v>43176</v>
      </c>
      <c r="T28" s="374">
        <f t="shared" si="77"/>
        <v>43172</v>
      </c>
      <c r="U28" s="375">
        <f t="shared" si="82"/>
        <v>43172</v>
      </c>
      <c r="V28" s="374">
        <f t="shared" si="78"/>
        <v>43173</v>
      </c>
      <c r="W28" s="375">
        <f t="shared" si="79"/>
        <v>43173</v>
      </c>
      <c r="X28" s="374" t="str">
        <f t="shared" si="51"/>
        <v/>
      </c>
      <c r="Y28" s="375" t="str">
        <f t="shared" si="65"/>
        <v/>
      </c>
      <c r="Z28" s="374" t="str">
        <f t="shared" si="52"/>
        <v/>
      </c>
      <c r="AA28" s="377" t="str">
        <f t="shared" si="66"/>
        <v/>
      </c>
      <c r="AB28" s="411" t="s">
        <v>38</v>
      </c>
      <c r="AC28" s="412"/>
      <c r="AD28" s="413"/>
      <c r="AF28" s="487">
        <v>6</v>
      </c>
      <c r="AG28" s="488"/>
      <c r="AH28" s="487">
        <v>7</v>
      </c>
      <c r="AI28" s="488"/>
      <c r="AJ28" s="487">
        <v>8</v>
      </c>
      <c r="AK28" s="488"/>
      <c r="AL28" s="487">
        <v>4</v>
      </c>
      <c r="AM28" s="488"/>
      <c r="AN28" s="487">
        <v>5</v>
      </c>
      <c r="AO28" s="488"/>
      <c r="AP28" s="487"/>
      <c r="AQ28" s="488"/>
      <c r="AR28" s="487"/>
      <c r="AS28" s="488"/>
    </row>
    <row r="29" spans="1:45" s="357" customFormat="1" ht="17.25" customHeight="1">
      <c r="A29" s="461" t="s">
        <v>66</v>
      </c>
      <c r="B29" s="422" t="s">
        <v>67</v>
      </c>
      <c r="C29" s="14" t="s">
        <v>46</v>
      </c>
      <c r="D29" s="376" t="str">
        <f t="shared" si="40"/>
        <v>------</v>
      </c>
      <c r="E29" s="377" t="str">
        <f t="shared" si="41"/>
        <v>------</v>
      </c>
      <c r="F29" s="374">
        <f t="shared" si="81"/>
        <v>43166</v>
      </c>
      <c r="G29" s="377">
        <f t="shared" si="43"/>
        <v>43166</v>
      </c>
      <c r="H29" s="374">
        <f t="shared" ref="H29:H33" si="83">L29-1</f>
        <v>43167</v>
      </c>
      <c r="I29" s="377">
        <f t="shared" si="45"/>
        <v>43167</v>
      </c>
      <c r="J29" s="397" t="s">
        <v>35</v>
      </c>
      <c r="K29" s="397" t="s">
        <v>35</v>
      </c>
      <c r="L29" s="398">
        <f t="shared" si="68"/>
        <v>43168</v>
      </c>
      <c r="M29" s="377">
        <f t="shared" si="53"/>
        <v>43168</v>
      </c>
      <c r="N29" s="374">
        <f t="shared" si="47"/>
        <v>43174</v>
      </c>
      <c r="O29" s="375">
        <f t="shared" si="54"/>
        <v>43174</v>
      </c>
      <c r="P29" s="374">
        <f t="shared" si="48"/>
        <v>43174</v>
      </c>
      <c r="Q29" s="375">
        <f t="shared" ref="Q29:U29" si="84">IF(ISBLANK(P29),"",P29)</f>
        <v>43174</v>
      </c>
      <c r="R29" s="374">
        <f t="shared" si="56"/>
        <v>43175</v>
      </c>
      <c r="S29" s="375">
        <f t="shared" si="84"/>
        <v>43175</v>
      </c>
      <c r="T29" s="374">
        <f t="shared" si="77"/>
        <v>43177</v>
      </c>
      <c r="U29" s="375">
        <f t="shared" si="84"/>
        <v>43177</v>
      </c>
      <c r="V29" s="374">
        <f t="shared" si="78"/>
        <v>43176</v>
      </c>
      <c r="W29" s="375">
        <f t="shared" si="79"/>
        <v>43176</v>
      </c>
      <c r="X29" s="374" t="str">
        <f t="shared" si="51"/>
        <v/>
      </c>
      <c r="Y29" s="375" t="str">
        <f t="shared" si="65"/>
        <v/>
      </c>
      <c r="Z29" s="374" t="str">
        <f t="shared" si="52"/>
        <v/>
      </c>
      <c r="AA29" s="377" t="str">
        <f t="shared" si="66"/>
        <v/>
      </c>
      <c r="AB29" s="411" t="s">
        <v>38</v>
      </c>
      <c r="AC29" s="412"/>
      <c r="AD29" s="413"/>
      <c r="AF29" s="487">
        <v>6</v>
      </c>
      <c r="AG29" s="488"/>
      <c r="AH29" s="487">
        <v>6</v>
      </c>
      <c r="AI29" s="488"/>
      <c r="AJ29" s="487">
        <v>7</v>
      </c>
      <c r="AK29" s="488"/>
      <c r="AL29" s="487">
        <v>9</v>
      </c>
      <c r="AM29" s="488"/>
      <c r="AN29" s="487">
        <v>8</v>
      </c>
      <c r="AO29" s="488"/>
      <c r="AP29" s="487"/>
      <c r="AQ29" s="488"/>
      <c r="AR29" s="487"/>
      <c r="AS29" s="488"/>
    </row>
    <row r="30" spans="1:45" s="357" customFormat="1" ht="17.25" customHeight="1">
      <c r="A30" s="422" t="s">
        <v>68</v>
      </c>
      <c r="B30" s="385" t="s">
        <v>69</v>
      </c>
      <c r="C30" s="14" t="s">
        <v>48</v>
      </c>
      <c r="D30" s="457" t="str">
        <f t="shared" si="40"/>
        <v>------</v>
      </c>
      <c r="E30" s="458" t="str">
        <f t="shared" si="41"/>
        <v>------</v>
      </c>
      <c r="F30" s="374">
        <f t="shared" si="81"/>
        <v>43166</v>
      </c>
      <c r="G30" s="377">
        <f t="shared" si="43"/>
        <v>43166</v>
      </c>
      <c r="H30" s="374">
        <f t="shared" si="83"/>
        <v>43167</v>
      </c>
      <c r="I30" s="377">
        <f t="shared" si="45"/>
        <v>43167</v>
      </c>
      <c r="J30" s="397" t="s">
        <v>35</v>
      </c>
      <c r="K30" s="397" t="s">
        <v>35</v>
      </c>
      <c r="L30" s="398">
        <f t="shared" si="68"/>
        <v>43168</v>
      </c>
      <c r="M30" s="377">
        <f t="shared" si="53"/>
        <v>43168</v>
      </c>
      <c r="N30" s="374">
        <f t="shared" si="47"/>
        <v>43176</v>
      </c>
      <c r="O30" s="375">
        <f t="shared" si="54"/>
        <v>43176</v>
      </c>
      <c r="P30" s="374">
        <f t="shared" si="48"/>
        <v>43176</v>
      </c>
      <c r="Q30" s="375">
        <f t="shared" ref="Q30:U30" si="85">IF(ISBLANK(P30),"",P30)</f>
        <v>43176</v>
      </c>
      <c r="R30" s="374" t="str">
        <f t="shared" si="56"/>
        <v/>
      </c>
      <c r="S30" s="375" t="str">
        <f t="shared" si="85"/>
        <v/>
      </c>
      <c r="T30" s="374">
        <f t="shared" si="77"/>
        <v>43173</v>
      </c>
      <c r="U30" s="375">
        <f t="shared" si="85"/>
        <v>43173</v>
      </c>
      <c r="V30" s="374">
        <f t="shared" si="78"/>
        <v>43174</v>
      </c>
      <c r="W30" s="375">
        <f t="shared" si="79"/>
        <v>43174</v>
      </c>
      <c r="X30" s="374" t="str">
        <f t="shared" si="51"/>
        <v/>
      </c>
      <c r="Y30" s="375" t="str">
        <f t="shared" si="65"/>
        <v/>
      </c>
      <c r="Z30" s="374" t="str">
        <f t="shared" si="52"/>
        <v/>
      </c>
      <c r="AA30" s="377" t="str">
        <f t="shared" si="66"/>
        <v/>
      </c>
      <c r="AB30" s="411" t="s">
        <v>49</v>
      </c>
      <c r="AC30" s="412"/>
      <c r="AD30" s="413"/>
      <c r="AF30" s="487">
        <v>8</v>
      </c>
      <c r="AG30" s="488"/>
      <c r="AH30" s="487">
        <v>8</v>
      </c>
      <c r="AI30" s="488"/>
      <c r="AJ30" s="487"/>
      <c r="AK30" s="488"/>
      <c r="AL30" s="487">
        <v>5</v>
      </c>
      <c r="AM30" s="488"/>
      <c r="AN30" s="487">
        <v>6</v>
      </c>
      <c r="AO30" s="488"/>
      <c r="AP30" s="487"/>
      <c r="AQ30" s="488"/>
      <c r="AR30" s="487"/>
      <c r="AS30" s="488"/>
    </row>
    <row r="31" spans="1:45" s="357" customFormat="1" ht="17.45" customHeight="1">
      <c r="A31" s="463" t="s">
        <v>70</v>
      </c>
      <c r="B31" s="463" t="s">
        <v>71</v>
      </c>
      <c r="C31" s="14" t="s">
        <v>50</v>
      </c>
      <c r="D31" s="376" t="str">
        <f t="shared" si="40"/>
        <v>------</v>
      </c>
      <c r="E31" s="377" t="str">
        <f t="shared" si="41"/>
        <v>------</v>
      </c>
      <c r="F31" s="374">
        <f t="shared" ref="F31:F33" si="86">L31-3</f>
        <v>43166</v>
      </c>
      <c r="G31" s="377">
        <f t="shared" si="43"/>
        <v>43166</v>
      </c>
      <c r="H31" s="374">
        <f t="shared" si="83"/>
        <v>43168</v>
      </c>
      <c r="I31" s="377">
        <f t="shared" si="45"/>
        <v>43168</v>
      </c>
      <c r="J31" s="397" t="s">
        <v>35</v>
      </c>
      <c r="K31" s="397" t="s">
        <v>35</v>
      </c>
      <c r="L31" s="398">
        <f t="shared" si="68"/>
        <v>43169</v>
      </c>
      <c r="M31" s="377">
        <f t="shared" si="53"/>
        <v>43169</v>
      </c>
      <c r="N31" s="374">
        <f t="shared" si="47"/>
        <v>43173</v>
      </c>
      <c r="O31" s="375">
        <f t="shared" si="54"/>
        <v>43173</v>
      </c>
      <c r="P31" s="374">
        <f t="shared" si="48"/>
        <v>43174</v>
      </c>
      <c r="Q31" s="375">
        <f>IF(ISBLANK(P31),"",P31)</f>
        <v>43174</v>
      </c>
      <c r="R31" s="374"/>
      <c r="S31" s="375"/>
      <c r="T31" s="374"/>
      <c r="U31" s="375"/>
      <c r="V31" s="374" t="str">
        <f t="shared" si="78"/>
        <v/>
      </c>
      <c r="W31" s="375" t="str">
        <f t="shared" si="79"/>
        <v/>
      </c>
      <c r="X31" s="374" t="str">
        <f t="shared" si="51"/>
        <v/>
      </c>
      <c r="Y31" s="375" t="str">
        <f t="shared" si="65"/>
        <v/>
      </c>
      <c r="Z31" s="374" t="str">
        <f t="shared" si="52"/>
        <v/>
      </c>
      <c r="AA31" s="377" t="str">
        <f t="shared" si="66"/>
        <v/>
      </c>
      <c r="AB31" s="411" t="s">
        <v>42</v>
      </c>
      <c r="AC31" s="412"/>
      <c r="AD31" s="413"/>
      <c r="AF31" s="487">
        <v>4</v>
      </c>
      <c r="AG31" s="488"/>
      <c r="AH31" s="487">
        <v>5</v>
      </c>
      <c r="AI31" s="488"/>
      <c r="AJ31" s="487"/>
      <c r="AK31" s="488"/>
      <c r="AL31" s="487"/>
      <c r="AM31" s="488"/>
      <c r="AN31" s="487"/>
      <c r="AO31" s="488"/>
      <c r="AP31" s="487"/>
      <c r="AQ31" s="488"/>
      <c r="AR31" s="487"/>
      <c r="AS31" s="488"/>
    </row>
    <row r="32" spans="1:45" s="357" customFormat="1">
      <c r="A32" s="422" t="s">
        <v>72</v>
      </c>
      <c r="B32" s="385" t="s">
        <v>73</v>
      </c>
      <c r="C32" s="14" t="s">
        <v>51</v>
      </c>
      <c r="D32" s="376" t="str">
        <f t="shared" si="40"/>
        <v>------</v>
      </c>
      <c r="E32" s="377" t="str">
        <f t="shared" si="41"/>
        <v>------</v>
      </c>
      <c r="F32" s="374">
        <f t="shared" si="86"/>
        <v>43166</v>
      </c>
      <c r="G32" s="377">
        <f t="shared" si="43"/>
        <v>43166</v>
      </c>
      <c r="H32" s="374">
        <f t="shared" si="83"/>
        <v>43168</v>
      </c>
      <c r="I32" s="377">
        <f t="shared" si="45"/>
        <v>43168</v>
      </c>
      <c r="J32" s="397" t="s">
        <v>35</v>
      </c>
      <c r="K32" s="397" t="s">
        <v>35</v>
      </c>
      <c r="L32" s="398">
        <f t="shared" si="68"/>
        <v>43169</v>
      </c>
      <c r="M32" s="377">
        <f t="shared" si="53"/>
        <v>43169</v>
      </c>
      <c r="N32" s="374">
        <f t="shared" si="47"/>
        <v>43174</v>
      </c>
      <c r="O32" s="375">
        <f t="shared" si="54"/>
        <v>43174</v>
      </c>
      <c r="P32" s="374">
        <f t="shared" si="48"/>
        <v>43176</v>
      </c>
      <c r="Q32" s="375">
        <f t="shared" ref="Q32:U32" si="87">IF(ISBLANK(P32),"",P32)</f>
        <v>43176</v>
      </c>
      <c r="R32" s="374">
        <f t="shared" ref="R32:R43" si="88">IF(ISBLANK(AJ32),"",L32+AJ32)</f>
        <v>43173</v>
      </c>
      <c r="S32" s="375">
        <f t="shared" si="87"/>
        <v>43173</v>
      </c>
      <c r="T32" s="374" t="str">
        <f t="shared" ref="T32:T37" si="89">IF(ISBLANK(AL32),"",L32+AL32)</f>
        <v/>
      </c>
      <c r="U32" s="375" t="str">
        <f t="shared" si="87"/>
        <v/>
      </c>
      <c r="V32" s="374" t="str">
        <f t="shared" si="78"/>
        <v/>
      </c>
      <c r="W32" s="375" t="str">
        <f t="shared" si="79"/>
        <v/>
      </c>
      <c r="X32" s="374" t="str">
        <f t="shared" si="51"/>
        <v/>
      </c>
      <c r="Y32" s="375" t="str">
        <f t="shared" si="65"/>
        <v/>
      </c>
      <c r="Z32" s="374" t="str">
        <f t="shared" si="52"/>
        <v/>
      </c>
      <c r="AA32" s="377" t="str">
        <f t="shared" si="66"/>
        <v/>
      </c>
      <c r="AB32" s="411" t="s">
        <v>49</v>
      </c>
      <c r="AC32" s="412"/>
      <c r="AD32" s="413"/>
      <c r="AF32" s="487">
        <v>5</v>
      </c>
      <c r="AG32" s="488"/>
      <c r="AH32" s="487">
        <v>7</v>
      </c>
      <c r="AI32" s="488"/>
      <c r="AJ32" s="487">
        <v>4</v>
      </c>
      <c r="AK32" s="488"/>
      <c r="AL32" s="487"/>
      <c r="AM32" s="488"/>
      <c r="AN32" s="487"/>
      <c r="AO32" s="488"/>
      <c r="AP32" s="487"/>
      <c r="AQ32" s="488"/>
      <c r="AR32" s="487"/>
      <c r="AS32" s="488"/>
    </row>
    <row r="33" spans="1:45" s="357" customFormat="1" ht="17.25" customHeight="1">
      <c r="A33" s="463" t="s">
        <v>74</v>
      </c>
      <c r="B33" s="463" t="s">
        <v>75</v>
      </c>
      <c r="C33" s="14" t="s">
        <v>52</v>
      </c>
      <c r="D33" s="376" t="str">
        <f t="shared" si="40"/>
        <v>------</v>
      </c>
      <c r="E33" s="377" t="str">
        <f t="shared" si="41"/>
        <v>------</v>
      </c>
      <c r="F33" s="374">
        <f t="shared" si="86"/>
        <v>43167</v>
      </c>
      <c r="G33" s="377">
        <f t="shared" si="43"/>
        <v>43167</v>
      </c>
      <c r="H33" s="374">
        <f t="shared" si="83"/>
        <v>43169</v>
      </c>
      <c r="I33" s="377">
        <f t="shared" si="45"/>
        <v>43169</v>
      </c>
      <c r="J33" s="397" t="s">
        <v>35</v>
      </c>
      <c r="K33" s="397" t="s">
        <v>35</v>
      </c>
      <c r="L33" s="398">
        <f t="shared" si="68"/>
        <v>43170</v>
      </c>
      <c r="M33" s="377">
        <f t="shared" si="53"/>
        <v>43170</v>
      </c>
      <c r="N33" s="374">
        <f t="shared" si="47"/>
        <v>43177</v>
      </c>
      <c r="O33" s="375">
        <f t="shared" si="54"/>
        <v>43177</v>
      </c>
      <c r="P33" s="374">
        <f t="shared" si="48"/>
        <v>43177</v>
      </c>
      <c r="Q33" s="375">
        <f t="shared" ref="Q33:U33" si="90">IF(ISBLANK(P33),"",P33)</f>
        <v>43177</v>
      </c>
      <c r="R33" s="374">
        <f t="shared" si="88"/>
        <v>43175</v>
      </c>
      <c r="S33" s="375">
        <f t="shared" si="90"/>
        <v>43175</v>
      </c>
      <c r="T33" s="374">
        <f t="shared" si="89"/>
        <v>43173</v>
      </c>
      <c r="U33" s="375">
        <f t="shared" si="90"/>
        <v>43173</v>
      </c>
      <c r="V33" s="374">
        <f t="shared" si="78"/>
        <v>43174</v>
      </c>
      <c r="W33" s="375">
        <f t="shared" si="79"/>
        <v>43174</v>
      </c>
      <c r="X33" s="374" t="str">
        <f t="shared" si="51"/>
        <v/>
      </c>
      <c r="Y33" s="375" t="str">
        <f t="shared" si="65"/>
        <v/>
      </c>
      <c r="Z33" s="374" t="str">
        <f t="shared" si="52"/>
        <v/>
      </c>
      <c r="AA33" s="377" t="str">
        <f t="shared" si="66"/>
        <v/>
      </c>
      <c r="AB33" s="411" t="s">
        <v>42</v>
      </c>
      <c r="AC33" s="412"/>
      <c r="AD33" s="413"/>
      <c r="AF33" s="487">
        <v>7</v>
      </c>
      <c r="AG33" s="488"/>
      <c r="AH33" s="487">
        <v>7</v>
      </c>
      <c r="AI33" s="488"/>
      <c r="AJ33" s="487">
        <v>5</v>
      </c>
      <c r="AK33" s="488"/>
      <c r="AL33" s="487">
        <v>3</v>
      </c>
      <c r="AM33" s="488"/>
      <c r="AN33" s="487">
        <v>4</v>
      </c>
      <c r="AO33" s="488"/>
      <c r="AP33" s="487"/>
      <c r="AQ33" s="488"/>
      <c r="AR33" s="487"/>
      <c r="AS33" s="488"/>
    </row>
    <row r="34" spans="1:45" s="357" customFormat="1" ht="17.25" customHeight="1" thickBot="1">
      <c r="A34" s="465" t="s">
        <v>76</v>
      </c>
      <c r="B34" s="465" t="s">
        <v>77</v>
      </c>
      <c r="C34" s="16" t="s">
        <v>53</v>
      </c>
      <c r="D34" s="393" t="str">
        <f t="shared" si="40"/>
        <v>------</v>
      </c>
      <c r="E34" s="394" t="str">
        <f t="shared" si="41"/>
        <v>------</v>
      </c>
      <c r="F34" s="395">
        <f>L34-4</f>
        <v>43166</v>
      </c>
      <c r="G34" s="396">
        <f t="shared" si="43"/>
        <v>43166</v>
      </c>
      <c r="H34" s="395">
        <f>L34-2</f>
        <v>43168</v>
      </c>
      <c r="I34" s="396">
        <f t="shared" si="45"/>
        <v>43168</v>
      </c>
      <c r="J34" s="401" t="s">
        <v>35</v>
      </c>
      <c r="K34" s="401" t="s">
        <v>35</v>
      </c>
      <c r="L34" s="402">
        <f t="shared" si="68"/>
        <v>43170</v>
      </c>
      <c r="M34" s="396">
        <f t="shared" si="53"/>
        <v>43170</v>
      </c>
      <c r="N34" s="395">
        <f t="shared" si="47"/>
        <v>43174</v>
      </c>
      <c r="O34" s="677">
        <f t="shared" si="54"/>
        <v>43174</v>
      </c>
      <c r="P34" s="395">
        <f t="shared" si="48"/>
        <v>43175</v>
      </c>
      <c r="Q34" s="396">
        <f t="shared" ref="Q34:U34" si="91">IF(ISBLANK(P34),"",P34)</f>
        <v>43175</v>
      </c>
      <c r="R34" s="395" t="str">
        <f t="shared" si="88"/>
        <v/>
      </c>
      <c r="S34" s="396" t="str">
        <f t="shared" si="91"/>
        <v/>
      </c>
      <c r="T34" s="395" t="str">
        <f t="shared" si="89"/>
        <v/>
      </c>
      <c r="U34" s="396" t="str">
        <f t="shared" si="91"/>
        <v/>
      </c>
      <c r="V34" s="395" t="str">
        <f t="shared" si="78"/>
        <v/>
      </c>
      <c r="W34" s="396" t="str">
        <f t="shared" si="79"/>
        <v/>
      </c>
      <c r="X34" s="395" t="str">
        <f t="shared" si="51"/>
        <v/>
      </c>
      <c r="Y34" s="396" t="str">
        <f t="shared" si="65"/>
        <v/>
      </c>
      <c r="Z34" s="395" t="str">
        <f t="shared" si="52"/>
        <v/>
      </c>
      <c r="AA34" s="394" t="str">
        <f t="shared" si="66"/>
        <v/>
      </c>
      <c r="AB34" s="468" t="s">
        <v>36</v>
      </c>
      <c r="AC34" s="419"/>
      <c r="AD34" s="413"/>
      <c r="AF34" s="487">
        <v>4</v>
      </c>
      <c r="AG34" s="488"/>
      <c r="AH34" s="487">
        <v>5</v>
      </c>
      <c r="AI34" s="488"/>
      <c r="AJ34" s="487"/>
      <c r="AK34" s="488"/>
      <c r="AL34" s="487"/>
      <c r="AM34" s="488"/>
      <c r="AN34" s="487"/>
      <c r="AO34" s="488"/>
      <c r="AP34" s="487"/>
      <c r="AQ34" s="488"/>
      <c r="AR34" s="487"/>
      <c r="AS34" s="488"/>
    </row>
    <row r="35" spans="1:45" s="357" customFormat="1" ht="17.25" customHeight="1" thickTop="1">
      <c r="A35" s="466" t="s">
        <v>78</v>
      </c>
      <c r="B35" s="466" t="s">
        <v>79</v>
      </c>
      <c r="C35" s="14" t="s">
        <v>34</v>
      </c>
      <c r="D35" s="376" t="str">
        <f t="shared" si="40"/>
        <v>------</v>
      </c>
      <c r="E35" s="377" t="str">
        <f t="shared" si="41"/>
        <v>------</v>
      </c>
      <c r="F35" s="374">
        <f t="shared" ref="F35:F37" si="92">L35-2</f>
        <v>43171</v>
      </c>
      <c r="G35" s="375">
        <f t="shared" si="43"/>
        <v>43171</v>
      </c>
      <c r="H35" s="374">
        <f t="shared" ref="H35:H41" si="93">L35-1</f>
        <v>43172</v>
      </c>
      <c r="I35" s="375">
        <f t="shared" si="45"/>
        <v>43172</v>
      </c>
      <c r="J35" s="397" t="s">
        <v>35</v>
      </c>
      <c r="K35" s="397" t="s">
        <v>35</v>
      </c>
      <c r="L35" s="398">
        <f t="shared" ref="L35:L98" si="94">L22+7</f>
        <v>43173</v>
      </c>
      <c r="M35" s="375">
        <f t="shared" si="53"/>
        <v>43173</v>
      </c>
      <c r="N35" s="374">
        <f t="shared" si="47"/>
        <v>43178</v>
      </c>
      <c r="O35" s="678">
        <f t="shared" si="54"/>
        <v>43178</v>
      </c>
      <c r="P35" s="374">
        <f t="shared" si="48"/>
        <v>43178</v>
      </c>
      <c r="Q35" s="375">
        <f t="shared" ref="Q35:U35" si="95">IF(ISBLANK(P35),"",P35)</f>
        <v>43178</v>
      </c>
      <c r="R35" s="374" t="str">
        <f t="shared" si="88"/>
        <v/>
      </c>
      <c r="S35" s="375" t="str">
        <f t="shared" si="95"/>
        <v/>
      </c>
      <c r="T35" s="374" t="str">
        <f t="shared" si="89"/>
        <v/>
      </c>
      <c r="U35" s="375" t="str">
        <f t="shared" si="95"/>
        <v/>
      </c>
      <c r="V35" s="374" t="str">
        <f t="shared" si="78"/>
        <v/>
      </c>
      <c r="W35" s="375" t="str">
        <f t="shared" si="79"/>
        <v/>
      </c>
      <c r="X35" s="374" t="str">
        <f t="shared" si="51"/>
        <v/>
      </c>
      <c r="Y35" s="375" t="str">
        <f t="shared" si="65"/>
        <v/>
      </c>
      <c r="Z35" s="374" t="str">
        <f t="shared" si="52"/>
        <v/>
      </c>
      <c r="AA35" s="377" t="str">
        <f t="shared" si="66"/>
        <v/>
      </c>
      <c r="AB35" s="411" t="s">
        <v>36</v>
      </c>
      <c r="AC35" s="470"/>
      <c r="AD35" s="413"/>
      <c r="AF35" s="487">
        <v>5</v>
      </c>
      <c r="AG35" s="488"/>
      <c r="AH35" s="487">
        <v>5</v>
      </c>
      <c r="AI35" s="488"/>
      <c r="AJ35" s="487"/>
      <c r="AK35" s="488"/>
      <c r="AL35" s="487"/>
      <c r="AM35" s="488"/>
      <c r="AN35" s="487"/>
      <c r="AO35" s="488"/>
      <c r="AP35" s="487"/>
      <c r="AQ35" s="488"/>
      <c r="AR35" s="487"/>
      <c r="AS35" s="488"/>
    </row>
    <row r="36" spans="1:45" s="357" customFormat="1" ht="17.25" customHeight="1">
      <c r="A36" s="422" t="s">
        <v>80</v>
      </c>
      <c r="B36" s="422" t="s">
        <v>81</v>
      </c>
      <c r="C36" s="14" t="s">
        <v>37</v>
      </c>
      <c r="D36" s="376" t="str">
        <f t="shared" si="40"/>
        <v>------</v>
      </c>
      <c r="E36" s="377" t="str">
        <f t="shared" si="41"/>
        <v>------</v>
      </c>
      <c r="F36" s="374">
        <f t="shared" si="92"/>
        <v>43171</v>
      </c>
      <c r="G36" s="375">
        <f t="shared" si="43"/>
        <v>43171</v>
      </c>
      <c r="H36" s="374">
        <f t="shared" si="93"/>
        <v>43172</v>
      </c>
      <c r="I36" s="375">
        <f t="shared" si="45"/>
        <v>43172</v>
      </c>
      <c r="J36" s="397" t="s">
        <v>35</v>
      </c>
      <c r="K36" s="397" t="s">
        <v>35</v>
      </c>
      <c r="L36" s="398">
        <f t="shared" si="94"/>
        <v>43173</v>
      </c>
      <c r="M36" s="375">
        <f t="shared" si="53"/>
        <v>43173</v>
      </c>
      <c r="N36" s="374">
        <f t="shared" si="47"/>
        <v>43182</v>
      </c>
      <c r="O36" s="375">
        <f t="shared" si="54"/>
        <v>43182</v>
      </c>
      <c r="P36" s="374">
        <f t="shared" si="48"/>
        <v>43181</v>
      </c>
      <c r="Q36" s="375">
        <f t="shared" ref="Q36:U36" si="96">IF(ISBLANK(P36),"",P36)</f>
        <v>43181</v>
      </c>
      <c r="R36" s="374" t="str">
        <f t="shared" si="88"/>
        <v/>
      </c>
      <c r="S36" s="375" t="str">
        <f t="shared" si="96"/>
        <v/>
      </c>
      <c r="T36" s="374">
        <f t="shared" si="89"/>
        <v>43178</v>
      </c>
      <c r="U36" s="375">
        <f t="shared" si="96"/>
        <v>43178</v>
      </c>
      <c r="V36" s="374">
        <f t="shared" si="78"/>
        <v>43179</v>
      </c>
      <c r="W36" s="375">
        <f t="shared" si="79"/>
        <v>43179</v>
      </c>
      <c r="X36" s="374" t="str">
        <f t="shared" si="51"/>
        <v/>
      </c>
      <c r="Y36" s="375" t="str">
        <f t="shared" si="65"/>
        <v/>
      </c>
      <c r="Z36" s="374" t="str">
        <f t="shared" si="52"/>
        <v/>
      </c>
      <c r="AA36" s="377" t="str">
        <f t="shared" si="66"/>
        <v/>
      </c>
      <c r="AB36" s="411" t="s">
        <v>36</v>
      </c>
      <c r="AC36" s="412"/>
      <c r="AD36" s="413"/>
      <c r="AF36" s="487">
        <v>9</v>
      </c>
      <c r="AG36" s="488"/>
      <c r="AH36" s="487">
        <v>8</v>
      </c>
      <c r="AI36" s="488"/>
      <c r="AJ36" s="487"/>
      <c r="AK36" s="488"/>
      <c r="AL36" s="487">
        <v>5</v>
      </c>
      <c r="AM36" s="488"/>
      <c r="AN36" s="487">
        <v>6</v>
      </c>
      <c r="AO36" s="488"/>
      <c r="AP36" s="487"/>
      <c r="AQ36" s="488"/>
      <c r="AR36" s="487"/>
      <c r="AS36" s="488"/>
    </row>
    <row r="37" spans="1:45" s="357" customFormat="1">
      <c r="A37" s="461" t="s">
        <v>80</v>
      </c>
      <c r="B37" s="422" t="s">
        <v>82</v>
      </c>
      <c r="C37" s="14" t="s">
        <v>39</v>
      </c>
      <c r="D37" s="376" t="str">
        <f t="shared" si="40"/>
        <v>------</v>
      </c>
      <c r="E37" s="377" t="str">
        <f t="shared" si="41"/>
        <v>------</v>
      </c>
      <c r="F37" s="374">
        <f t="shared" si="92"/>
        <v>43171</v>
      </c>
      <c r="G37" s="375">
        <f t="shared" si="43"/>
        <v>43171</v>
      </c>
      <c r="H37" s="374">
        <f t="shared" si="93"/>
        <v>43172</v>
      </c>
      <c r="I37" s="375">
        <f t="shared" si="45"/>
        <v>43172</v>
      </c>
      <c r="J37" s="397" t="s">
        <v>35</v>
      </c>
      <c r="K37" s="397" t="s">
        <v>35</v>
      </c>
      <c r="L37" s="398">
        <f t="shared" si="94"/>
        <v>43173</v>
      </c>
      <c r="M37" s="375">
        <f t="shared" si="53"/>
        <v>43173</v>
      </c>
      <c r="N37" s="374">
        <f t="shared" si="47"/>
        <v>43182</v>
      </c>
      <c r="O37" s="375">
        <f t="shared" si="54"/>
        <v>43182</v>
      </c>
      <c r="P37" s="374">
        <f t="shared" si="48"/>
        <v>43181</v>
      </c>
      <c r="Q37" s="375">
        <f t="shared" ref="Q37:U37" si="97">IF(ISBLANK(P37),"",P37)</f>
        <v>43181</v>
      </c>
      <c r="R37" s="374" t="str">
        <f t="shared" si="88"/>
        <v/>
      </c>
      <c r="S37" s="375" t="str">
        <f t="shared" si="97"/>
        <v/>
      </c>
      <c r="T37" s="374">
        <f t="shared" si="89"/>
        <v>43178</v>
      </c>
      <c r="U37" s="375">
        <f t="shared" si="97"/>
        <v>43178</v>
      </c>
      <c r="V37" s="374">
        <f t="shared" si="78"/>
        <v>43179</v>
      </c>
      <c r="W37" s="375">
        <f t="shared" si="79"/>
        <v>43179</v>
      </c>
      <c r="X37" s="374" t="str">
        <f t="shared" si="51"/>
        <v/>
      </c>
      <c r="Y37" s="375" t="str">
        <f t="shared" si="65"/>
        <v/>
      </c>
      <c r="Z37" s="374" t="str">
        <f t="shared" si="52"/>
        <v/>
      </c>
      <c r="AA37" s="377" t="str">
        <f t="shared" si="66"/>
        <v/>
      </c>
      <c r="AB37" s="411" t="s">
        <v>38</v>
      </c>
      <c r="AC37" s="412"/>
      <c r="AD37" s="413"/>
      <c r="AF37" s="487">
        <v>9</v>
      </c>
      <c r="AG37" s="488"/>
      <c r="AH37" s="487">
        <v>8</v>
      </c>
      <c r="AI37" s="488"/>
      <c r="AJ37" s="487"/>
      <c r="AK37" s="488"/>
      <c r="AL37" s="487">
        <v>5</v>
      </c>
      <c r="AM37" s="488"/>
      <c r="AN37" s="487">
        <v>6</v>
      </c>
      <c r="AO37" s="488"/>
      <c r="AP37" s="487"/>
      <c r="AQ37" s="488"/>
      <c r="AR37" s="487"/>
      <c r="AS37" s="488"/>
    </row>
    <row r="38" spans="1:45" s="357" customFormat="1" ht="17.25" customHeight="1">
      <c r="A38" s="463" t="s">
        <v>83</v>
      </c>
      <c r="B38" s="463" t="s">
        <v>84</v>
      </c>
      <c r="C38" s="14" t="s">
        <v>41</v>
      </c>
      <c r="D38" s="457" t="str">
        <f t="shared" si="40"/>
        <v>------</v>
      </c>
      <c r="E38" s="458" t="str">
        <f t="shared" si="41"/>
        <v>------</v>
      </c>
      <c r="F38" s="374">
        <f t="shared" ref="F38:F40" si="98">L38-3</f>
        <v>43171</v>
      </c>
      <c r="G38" s="377">
        <f t="shared" si="43"/>
        <v>43171</v>
      </c>
      <c r="H38" s="374">
        <f t="shared" si="93"/>
        <v>43173</v>
      </c>
      <c r="I38" s="377">
        <f t="shared" si="45"/>
        <v>43173</v>
      </c>
      <c r="J38" s="397" t="s">
        <v>35</v>
      </c>
      <c r="K38" s="397" t="s">
        <v>35</v>
      </c>
      <c r="L38" s="398">
        <f t="shared" si="94"/>
        <v>43174</v>
      </c>
      <c r="M38" s="377">
        <f t="shared" si="53"/>
        <v>43174</v>
      </c>
      <c r="N38" s="374">
        <f t="shared" si="47"/>
        <v>43178</v>
      </c>
      <c r="O38" s="375">
        <f t="shared" si="54"/>
        <v>43178</v>
      </c>
      <c r="P38" s="374">
        <f t="shared" si="48"/>
        <v>43179</v>
      </c>
      <c r="Q38" s="375">
        <f>IF(ISBLANK(P38),"",P38)</f>
        <v>43179</v>
      </c>
      <c r="R38" s="374">
        <f t="shared" si="88"/>
        <v>43180</v>
      </c>
      <c r="S38" s="375">
        <f>IF(ISBLANK(R38),"",R38)</f>
        <v>43180</v>
      </c>
      <c r="T38" s="374"/>
      <c r="U38" s="375"/>
      <c r="V38" s="374"/>
      <c r="W38" s="375"/>
      <c r="X38" s="374" t="str">
        <f t="shared" si="51"/>
        <v/>
      </c>
      <c r="Y38" s="375" t="str">
        <f t="shared" si="65"/>
        <v/>
      </c>
      <c r="Z38" s="374" t="str">
        <f t="shared" si="52"/>
        <v/>
      </c>
      <c r="AA38" s="377" t="str">
        <f t="shared" si="66"/>
        <v/>
      </c>
      <c r="AB38" s="411" t="s">
        <v>42</v>
      </c>
      <c r="AC38" s="412"/>
      <c r="AD38" s="413"/>
      <c r="AF38" s="487">
        <v>4</v>
      </c>
      <c r="AG38" s="488"/>
      <c r="AH38" s="487">
        <v>5</v>
      </c>
      <c r="AI38" s="488"/>
      <c r="AJ38" s="487">
        <v>6</v>
      </c>
      <c r="AK38" s="488"/>
      <c r="AL38" s="487"/>
      <c r="AM38" s="488"/>
      <c r="AN38" s="487"/>
      <c r="AO38" s="488"/>
      <c r="AP38" s="487"/>
      <c r="AQ38" s="488"/>
      <c r="AR38" s="487"/>
      <c r="AS38" s="488"/>
    </row>
    <row r="39" spans="1:45" s="357" customFormat="1" ht="17.25" customHeight="1">
      <c r="A39" s="463" t="s">
        <v>85</v>
      </c>
      <c r="B39" s="463" t="s">
        <v>86</v>
      </c>
      <c r="C39" s="14" t="s">
        <v>43</v>
      </c>
      <c r="D39" s="376" t="str">
        <f t="shared" si="40"/>
        <v>------</v>
      </c>
      <c r="E39" s="377" t="str">
        <f t="shared" si="41"/>
        <v>------</v>
      </c>
      <c r="F39" s="374">
        <f t="shared" si="98"/>
        <v>43171</v>
      </c>
      <c r="G39" s="377">
        <f t="shared" si="43"/>
        <v>43171</v>
      </c>
      <c r="H39" s="374">
        <f t="shared" si="93"/>
        <v>43173</v>
      </c>
      <c r="I39" s="377">
        <f t="shared" si="45"/>
        <v>43173</v>
      </c>
      <c r="J39" s="397" t="s">
        <v>35</v>
      </c>
      <c r="K39" s="397" t="s">
        <v>35</v>
      </c>
      <c r="L39" s="398">
        <f t="shared" si="94"/>
        <v>43174</v>
      </c>
      <c r="M39" s="377">
        <f t="shared" si="53"/>
        <v>43174</v>
      </c>
      <c r="N39" s="374" t="str">
        <f t="shared" si="47"/>
        <v/>
      </c>
      <c r="O39" s="375" t="str">
        <f t="shared" si="54"/>
        <v/>
      </c>
      <c r="P39" s="374" t="str">
        <f t="shared" si="48"/>
        <v/>
      </c>
      <c r="Q39" s="375" t="str">
        <f t="shared" ref="Q39:U39" si="99">IF(ISBLANK(P39),"",P39)</f>
        <v/>
      </c>
      <c r="R39" s="374" t="str">
        <f t="shared" si="88"/>
        <v/>
      </c>
      <c r="S39" s="375" t="str">
        <f t="shared" si="99"/>
        <v/>
      </c>
      <c r="T39" s="374">
        <f t="shared" ref="T39:T43" si="100">IF(ISBLANK(AL39),"",L39+AL39)</f>
        <v>43178</v>
      </c>
      <c r="U39" s="375">
        <f t="shared" si="99"/>
        <v>43178</v>
      </c>
      <c r="V39" s="374">
        <f t="shared" ref="V39:V50" si="101">IF(ISBLANK(AN39),"",L39+AN39)</f>
        <v>43179</v>
      </c>
      <c r="W39" s="375">
        <f t="shared" ref="W39:W50" si="102">IF(ISBLANK(V39),"",V39)</f>
        <v>43179</v>
      </c>
      <c r="X39" s="374" t="str">
        <f t="shared" si="51"/>
        <v/>
      </c>
      <c r="Y39" s="375" t="str">
        <f t="shared" si="65"/>
        <v/>
      </c>
      <c r="Z39" s="374">
        <f t="shared" si="52"/>
        <v>43181</v>
      </c>
      <c r="AA39" s="375">
        <f t="shared" si="66"/>
        <v>43181</v>
      </c>
      <c r="AB39" s="411" t="s">
        <v>42</v>
      </c>
      <c r="AC39" s="412"/>
      <c r="AD39" s="413"/>
      <c r="AF39" s="487"/>
      <c r="AG39" s="488"/>
      <c r="AH39" s="487"/>
      <c r="AI39" s="488"/>
      <c r="AJ39" s="487"/>
      <c r="AK39" s="488"/>
      <c r="AL39" s="487">
        <v>4</v>
      </c>
      <c r="AM39" s="488"/>
      <c r="AN39" s="487">
        <v>5</v>
      </c>
      <c r="AO39" s="488"/>
      <c r="AP39" s="487"/>
      <c r="AQ39" s="488"/>
      <c r="AR39" s="487">
        <v>7</v>
      </c>
      <c r="AS39" s="488"/>
    </row>
    <row r="40" spans="1:45" s="357" customFormat="1" ht="17.25" customHeight="1">
      <c r="A40" s="464" t="s">
        <v>87</v>
      </c>
      <c r="B40" s="464" t="s">
        <v>88</v>
      </c>
      <c r="C40" s="14" t="s">
        <v>44</v>
      </c>
      <c r="D40" s="376" t="str">
        <f t="shared" si="40"/>
        <v>------</v>
      </c>
      <c r="E40" s="377" t="str">
        <f t="shared" si="41"/>
        <v>------</v>
      </c>
      <c r="F40" s="374">
        <f t="shared" si="98"/>
        <v>43171</v>
      </c>
      <c r="G40" s="377">
        <f t="shared" si="43"/>
        <v>43171</v>
      </c>
      <c r="H40" s="374">
        <f t="shared" si="93"/>
        <v>43173</v>
      </c>
      <c r="I40" s="377">
        <f t="shared" si="45"/>
        <v>43173</v>
      </c>
      <c r="J40" s="397" t="s">
        <v>35</v>
      </c>
      <c r="K40" s="397" t="s">
        <v>35</v>
      </c>
      <c r="L40" s="398">
        <f t="shared" si="94"/>
        <v>43174</v>
      </c>
      <c r="M40" s="377">
        <f t="shared" si="53"/>
        <v>43174</v>
      </c>
      <c r="N40" s="374" t="str">
        <f t="shared" si="47"/>
        <v/>
      </c>
      <c r="O40" s="375" t="str">
        <f t="shared" si="54"/>
        <v/>
      </c>
      <c r="P40" s="374" t="str">
        <f t="shared" si="48"/>
        <v/>
      </c>
      <c r="Q40" s="375" t="str">
        <f t="shared" ref="Q40:U40" si="103">IF(ISBLANK(P40),"",P40)</f>
        <v/>
      </c>
      <c r="R40" s="374" t="str">
        <f t="shared" si="88"/>
        <v/>
      </c>
      <c r="S40" s="375" t="str">
        <f t="shared" si="103"/>
        <v/>
      </c>
      <c r="T40" s="374" t="str">
        <f t="shared" si="100"/>
        <v/>
      </c>
      <c r="U40" s="375" t="str">
        <f t="shared" si="103"/>
        <v/>
      </c>
      <c r="V40" s="374" t="str">
        <f t="shared" si="101"/>
        <v/>
      </c>
      <c r="W40" s="375" t="str">
        <f t="shared" si="102"/>
        <v/>
      </c>
      <c r="X40" s="374">
        <f t="shared" si="51"/>
        <v>43180</v>
      </c>
      <c r="Y40" s="375">
        <f t="shared" si="65"/>
        <v>43180</v>
      </c>
      <c r="Z40" s="374">
        <f t="shared" si="52"/>
        <v>43179</v>
      </c>
      <c r="AA40" s="377">
        <f t="shared" si="66"/>
        <v>43179</v>
      </c>
      <c r="AB40" s="411" t="s">
        <v>42</v>
      </c>
      <c r="AC40" s="412"/>
      <c r="AD40" s="413"/>
      <c r="AF40" s="487"/>
      <c r="AG40" s="488"/>
      <c r="AH40" s="487"/>
      <c r="AI40" s="488"/>
      <c r="AJ40" s="487"/>
      <c r="AK40" s="488"/>
      <c r="AL40" s="487"/>
      <c r="AM40" s="488"/>
      <c r="AN40" s="487"/>
      <c r="AO40" s="488"/>
      <c r="AP40" s="487">
        <v>6</v>
      </c>
      <c r="AQ40" s="488"/>
      <c r="AR40" s="487">
        <v>5</v>
      </c>
      <c r="AS40" s="488"/>
    </row>
    <row r="41" spans="1:45" s="357" customFormat="1" ht="17.25" customHeight="1">
      <c r="A41" s="461" t="s">
        <v>89</v>
      </c>
      <c r="B41" s="422" t="s">
        <v>90</v>
      </c>
      <c r="C41" s="14" t="s">
        <v>45</v>
      </c>
      <c r="D41" s="376" t="str">
        <f t="shared" si="40"/>
        <v>------</v>
      </c>
      <c r="E41" s="377" t="str">
        <f t="shared" si="41"/>
        <v>------</v>
      </c>
      <c r="F41" s="374">
        <f t="shared" ref="F41:F43" si="104">L41-2</f>
        <v>43173</v>
      </c>
      <c r="G41" s="375">
        <f t="shared" si="43"/>
        <v>43173</v>
      </c>
      <c r="H41" s="374">
        <f t="shared" si="93"/>
        <v>43174</v>
      </c>
      <c r="I41" s="375">
        <f t="shared" si="45"/>
        <v>43174</v>
      </c>
      <c r="J41" s="397" t="s">
        <v>35</v>
      </c>
      <c r="K41" s="397" t="s">
        <v>35</v>
      </c>
      <c r="L41" s="398">
        <f t="shared" si="94"/>
        <v>43175</v>
      </c>
      <c r="M41" s="375">
        <f t="shared" si="53"/>
        <v>43175</v>
      </c>
      <c r="N41" s="374">
        <f t="shared" si="47"/>
        <v>43181</v>
      </c>
      <c r="O41" s="375">
        <f t="shared" si="54"/>
        <v>43181</v>
      </c>
      <c r="P41" s="374">
        <f t="shared" si="48"/>
        <v>43182</v>
      </c>
      <c r="Q41" s="375">
        <f t="shared" ref="Q41:U41" si="105">IF(ISBLANK(P41),"",P41)</f>
        <v>43182</v>
      </c>
      <c r="R41" s="374">
        <f t="shared" si="88"/>
        <v>43183</v>
      </c>
      <c r="S41" s="375">
        <f t="shared" si="105"/>
        <v>43183</v>
      </c>
      <c r="T41" s="374">
        <f t="shared" si="100"/>
        <v>43179</v>
      </c>
      <c r="U41" s="375">
        <f t="shared" si="105"/>
        <v>43179</v>
      </c>
      <c r="V41" s="374">
        <f t="shared" si="101"/>
        <v>43180</v>
      </c>
      <c r="W41" s="375">
        <f t="shared" si="102"/>
        <v>43180</v>
      </c>
      <c r="X41" s="374" t="str">
        <f t="shared" si="51"/>
        <v/>
      </c>
      <c r="Y41" s="375" t="str">
        <f t="shared" si="65"/>
        <v/>
      </c>
      <c r="Z41" s="374" t="str">
        <f t="shared" si="52"/>
        <v/>
      </c>
      <c r="AA41" s="377" t="str">
        <f t="shared" si="66"/>
        <v/>
      </c>
      <c r="AB41" s="411" t="s">
        <v>38</v>
      </c>
      <c r="AC41" s="412"/>
      <c r="AD41" s="413"/>
      <c r="AF41" s="487">
        <v>6</v>
      </c>
      <c r="AG41" s="488"/>
      <c r="AH41" s="487">
        <v>7</v>
      </c>
      <c r="AI41" s="488"/>
      <c r="AJ41" s="487">
        <v>8</v>
      </c>
      <c r="AK41" s="488"/>
      <c r="AL41" s="487">
        <v>4</v>
      </c>
      <c r="AM41" s="488"/>
      <c r="AN41" s="487">
        <v>5</v>
      </c>
      <c r="AO41" s="488"/>
      <c r="AP41" s="487"/>
      <c r="AQ41" s="488"/>
      <c r="AR41" s="487"/>
      <c r="AS41" s="488"/>
    </row>
    <row r="42" spans="1:45" s="357" customFormat="1" ht="17.25" customHeight="1">
      <c r="A42" s="461" t="s">
        <v>91</v>
      </c>
      <c r="B42" s="422" t="s">
        <v>92</v>
      </c>
      <c r="C42" s="14" t="s">
        <v>46</v>
      </c>
      <c r="D42" s="376" t="str">
        <f t="shared" si="40"/>
        <v>------</v>
      </c>
      <c r="E42" s="377" t="str">
        <f t="shared" si="41"/>
        <v>------</v>
      </c>
      <c r="F42" s="374">
        <f t="shared" si="104"/>
        <v>43173</v>
      </c>
      <c r="G42" s="377">
        <f t="shared" si="43"/>
        <v>43173</v>
      </c>
      <c r="H42" s="374">
        <f t="shared" ref="H42:H46" si="106">L42-1</f>
        <v>43174</v>
      </c>
      <c r="I42" s="377">
        <f t="shared" si="45"/>
        <v>43174</v>
      </c>
      <c r="J42" s="397" t="s">
        <v>35</v>
      </c>
      <c r="K42" s="397" t="s">
        <v>35</v>
      </c>
      <c r="L42" s="398">
        <f t="shared" si="94"/>
        <v>43175</v>
      </c>
      <c r="M42" s="377">
        <f t="shared" si="53"/>
        <v>43175</v>
      </c>
      <c r="N42" s="374">
        <f t="shared" si="47"/>
        <v>43181</v>
      </c>
      <c r="O42" s="375">
        <f t="shared" si="54"/>
        <v>43181</v>
      </c>
      <c r="P42" s="374">
        <f t="shared" si="48"/>
        <v>43181</v>
      </c>
      <c r="Q42" s="375">
        <f t="shared" ref="Q42:U42" si="107">IF(ISBLANK(P42),"",P42)</f>
        <v>43181</v>
      </c>
      <c r="R42" s="374">
        <f t="shared" si="88"/>
        <v>43182</v>
      </c>
      <c r="S42" s="375">
        <f t="shared" si="107"/>
        <v>43182</v>
      </c>
      <c r="T42" s="374">
        <f t="shared" si="100"/>
        <v>43184</v>
      </c>
      <c r="U42" s="375">
        <f t="shared" si="107"/>
        <v>43184</v>
      </c>
      <c r="V42" s="374">
        <f t="shared" si="101"/>
        <v>43183</v>
      </c>
      <c r="W42" s="375">
        <f t="shared" si="102"/>
        <v>43183</v>
      </c>
      <c r="X42" s="374" t="str">
        <f t="shared" si="51"/>
        <v/>
      </c>
      <c r="Y42" s="375" t="str">
        <f t="shared" si="65"/>
        <v/>
      </c>
      <c r="Z42" s="374" t="str">
        <f t="shared" si="52"/>
        <v/>
      </c>
      <c r="AA42" s="377" t="str">
        <f t="shared" si="66"/>
        <v/>
      </c>
      <c r="AB42" s="411" t="s">
        <v>38</v>
      </c>
      <c r="AC42" s="412"/>
      <c r="AD42" s="413"/>
      <c r="AF42" s="487">
        <v>6</v>
      </c>
      <c r="AG42" s="488"/>
      <c r="AH42" s="487">
        <v>6</v>
      </c>
      <c r="AI42" s="488"/>
      <c r="AJ42" s="487">
        <v>7</v>
      </c>
      <c r="AK42" s="488"/>
      <c r="AL42" s="487">
        <v>9</v>
      </c>
      <c r="AM42" s="488"/>
      <c r="AN42" s="487">
        <v>8</v>
      </c>
      <c r="AO42" s="488"/>
      <c r="AP42" s="487"/>
      <c r="AQ42" s="488"/>
      <c r="AR42" s="487"/>
      <c r="AS42" s="488"/>
    </row>
    <row r="43" spans="1:45" s="357" customFormat="1" ht="17.25" customHeight="1">
      <c r="A43" s="422" t="s">
        <v>93</v>
      </c>
      <c r="B43" s="385" t="s">
        <v>94</v>
      </c>
      <c r="C43" s="14" t="s">
        <v>48</v>
      </c>
      <c r="D43" s="457" t="str">
        <f t="shared" si="40"/>
        <v>------</v>
      </c>
      <c r="E43" s="458" t="str">
        <f t="shared" si="41"/>
        <v>------</v>
      </c>
      <c r="F43" s="374">
        <f t="shared" si="104"/>
        <v>43173</v>
      </c>
      <c r="G43" s="377">
        <f t="shared" si="43"/>
        <v>43173</v>
      </c>
      <c r="H43" s="374">
        <f t="shared" si="106"/>
        <v>43174</v>
      </c>
      <c r="I43" s="377">
        <f t="shared" si="45"/>
        <v>43174</v>
      </c>
      <c r="J43" s="397" t="s">
        <v>35</v>
      </c>
      <c r="K43" s="397" t="s">
        <v>35</v>
      </c>
      <c r="L43" s="398">
        <f t="shared" si="94"/>
        <v>43175</v>
      </c>
      <c r="M43" s="377">
        <f t="shared" si="53"/>
        <v>43175</v>
      </c>
      <c r="N43" s="374">
        <f t="shared" si="47"/>
        <v>43183</v>
      </c>
      <c r="O43" s="375">
        <f t="shared" si="54"/>
        <v>43183</v>
      </c>
      <c r="P43" s="374">
        <f t="shared" si="48"/>
        <v>43183</v>
      </c>
      <c r="Q43" s="375">
        <f t="shared" ref="Q43:U43" si="108">IF(ISBLANK(P43),"",P43)</f>
        <v>43183</v>
      </c>
      <c r="R43" s="374" t="str">
        <f t="shared" si="88"/>
        <v/>
      </c>
      <c r="S43" s="375" t="str">
        <f t="shared" si="108"/>
        <v/>
      </c>
      <c r="T43" s="374">
        <f t="shared" si="100"/>
        <v>43180</v>
      </c>
      <c r="U43" s="375">
        <f t="shared" si="108"/>
        <v>43180</v>
      </c>
      <c r="V43" s="374">
        <f t="shared" si="101"/>
        <v>43181</v>
      </c>
      <c r="W43" s="375">
        <f t="shared" si="102"/>
        <v>43181</v>
      </c>
      <c r="X43" s="374" t="str">
        <f t="shared" si="51"/>
        <v/>
      </c>
      <c r="Y43" s="375" t="str">
        <f t="shared" si="65"/>
        <v/>
      </c>
      <c r="Z43" s="374" t="str">
        <f t="shared" si="52"/>
        <v/>
      </c>
      <c r="AA43" s="377" t="str">
        <f t="shared" si="66"/>
        <v/>
      </c>
      <c r="AB43" s="411" t="s">
        <v>49</v>
      </c>
      <c r="AC43" s="412"/>
      <c r="AD43" s="413"/>
      <c r="AF43" s="487">
        <v>8</v>
      </c>
      <c r="AG43" s="488"/>
      <c r="AH43" s="487">
        <v>8</v>
      </c>
      <c r="AI43" s="488"/>
      <c r="AJ43" s="487"/>
      <c r="AK43" s="488"/>
      <c r="AL43" s="487">
        <v>5</v>
      </c>
      <c r="AM43" s="488"/>
      <c r="AN43" s="487">
        <v>6</v>
      </c>
      <c r="AO43" s="488"/>
      <c r="AP43" s="487"/>
      <c r="AQ43" s="488"/>
      <c r="AR43" s="487"/>
      <c r="AS43" s="488"/>
    </row>
    <row r="44" spans="1:45" s="357" customFormat="1" ht="17.45" customHeight="1">
      <c r="A44" s="463" t="s">
        <v>95</v>
      </c>
      <c r="B44" s="463" t="s">
        <v>84</v>
      </c>
      <c r="C44" s="14" t="s">
        <v>50</v>
      </c>
      <c r="D44" s="376" t="str">
        <f t="shared" si="40"/>
        <v>------</v>
      </c>
      <c r="E44" s="377" t="str">
        <f t="shared" si="41"/>
        <v>------</v>
      </c>
      <c r="F44" s="374">
        <f t="shared" ref="F44:F46" si="109">L44-3</f>
        <v>43173</v>
      </c>
      <c r="G44" s="377">
        <f t="shared" si="43"/>
        <v>43173</v>
      </c>
      <c r="H44" s="374">
        <f t="shared" si="106"/>
        <v>43175</v>
      </c>
      <c r="I44" s="377">
        <f t="shared" si="45"/>
        <v>43175</v>
      </c>
      <c r="J44" s="397" t="s">
        <v>35</v>
      </c>
      <c r="K44" s="397" t="s">
        <v>35</v>
      </c>
      <c r="L44" s="398">
        <f t="shared" si="94"/>
        <v>43176</v>
      </c>
      <c r="M44" s="377">
        <f t="shared" si="53"/>
        <v>43176</v>
      </c>
      <c r="N44" s="374">
        <f t="shared" si="47"/>
        <v>43180</v>
      </c>
      <c r="O44" s="375">
        <f t="shared" si="54"/>
        <v>43180</v>
      </c>
      <c r="P44" s="374">
        <f t="shared" si="48"/>
        <v>43181</v>
      </c>
      <c r="Q44" s="375">
        <f>IF(ISBLANK(P44),"",P44)</f>
        <v>43181</v>
      </c>
      <c r="R44" s="374"/>
      <c r="S44" s="375"/>
      <c r="T44" s="374"/>
      <c r="U44" s="375"/>
      <c r="V44" s="374" t="str">
        <f t="shared" si="101"/>
        <v/>
      </c>
      <c r="W44" s="375" t="str">
        <f t="shared" si="102"/>
        <v/>
      </c>
      <c r="X44" s="374" t="str">
        <f t="shared" si="51"/>
        <v/>
      </c>
      <c r="Y44" s="375" t="str">
        <f t="shared" si="65"/>
        <v/>
      </c>
      <c r="Z44" s="374" t="str">
        <f t="shared" si="52"/>
        <v/>
      </c>
      <c r="AA44" s="377" t="str">
        <f t="shared" si="66"/>
        <v/>
      </c>
      <c r="AB44" s="411" t="s">
        <v>42</v>
      </c>
      <c r="AC44" s="412"/>
      <c r="AD44" s="413"/>
      <c r="AF44" s="487">
        <v>4</v>
      </c>
      <c r="AG44" s="488"/>
      <c r="AH44" s="487">
        <v>5</v>
      </c>
      <c r="AI44" s="488"/>
      <c r="AJ44" s="487"/>
      <c r="AK44" s="488"/>
      <c r="AL44" s="487"/>
      <c r="AM44" s="488"/>
      <c r="AN44" s="487"/>
      <c r="AO44" s="488"/>
      <c r="AP44" s="487"/>
      <c r="AQ44" s="488"/>
      <c r="AR44" s="487"/>
      <c r="AS44" s="488"/>
    </row>
    <row r="45" spans="1:45" s="357" customFormat="1">
      <c r="A45" s="422" t="s">
        <v>96</v>
      </c>
      <c r="B45" s="385" t="s">
        <v>97</v>
      </c>
      <c r="C45" s="14" t="s">
        <v>51</v>
      </c>
      <c r="D45" s="376" t="str">
        <f t="shared" si="40"/>
        <v>------</v>
      </c>
      <c r="E45" s="377" t="str">
        <f t="shared" si="41"/>
        <v>------</v>
      </c>
      <c r="F45" s="374">
        <f t="shared" si="109"/>
        <v>43173</v>
      </c>
      <c r="G45" s="377">
        <f t="shared" si="43"/>
        <v>43173</v>
      </c>
      <c r="H45" s="374">
        <f t="shared" si="106"/>
        <v>43175</v>
      </c>
      <c r="I45" s="377">
        <f t="shared" si="45"/>
        <v>43175</v>
      </c>
      <c r="J45" s="397" t="s">
        <v>35</v>
      </c>
      <c r="K45" s="397" t="s">
        <v>35</v>
      </c>
      <c r="L45" s="398">
        <f t="shared" si="94"/>
        <v>43176</v>
      </c>
      <c r="M45" s="377">
        <f t="shared" si="53"/>
        <v>43176</v>
      </c>
      <c r="N45" s="374">
        <f t="shared" si="47"/>
        <v>43181</v>
      </c>
      <c r="O45" s="375">
        <f t="shared" si="54"/>
        <v>43181</v>
      </c>
      <c r="P45" s="374">
        <f t="shared" si="48"/>
        <v>43183</v>
      </c>
      <c r="Q45" s="375">
        <f t="shared" ref="Q45:U45" si="110">IF(ISBLANK(P45),"",P45)</f>
        <v>43183</v>
      </c>
      <c r="R45" s="374">
        <f t="shared" ref="R45:R56" si="111">IF(ISBLANK(AJ45),"",L45+AJ45)</f>
        <v>43180</v>
      </c>
      <c r="S45" s="375">
        <f t="shared" si="110"/>
        <v>43180</v>
      </c>
      <c r="T45" s="374" t="str">
        <f t="shared" ref="T45:T50" si="112">IF(ISBLANK(AL45),"",L45+AL45)</f>
        <v/>
      </c>
      <c r="U45" s="375" t="str">
        <f t="shared" si="110"/>
        <v/>
      </c>
      <c r="V45" s="374" t="str">
        <f t="shared" si="101"/>
        <v/>
      </c>
      <c r="W45" s="375" t="str">
        <f t="shared" si="102"/>
        <v/>
      </c>
      <c r="X45" s="374" t="str">
        <f t="shared" si="51"/>
        <v/>
      </c>
      <c r="Y45" s="375" t="str">
        <f t="shared" si="65"/>
        <v/>
      </c>
      <c r="Z45" s="374" t="str">
        <f t="shared" si="52"/>
        <v/>
      </c>
      <c r="AA45" s="377" t="str">
        <f t="shared" si="66"/>
        <v/>
      </c>
      <c r="AB45" s="411" t="s">
        <v>49</v>
      </c>
      <c r="AC45" s="412"/>
      <c r="AD45" s="413"/>
      <c r="AF45" s="487">
        <v>5</v>
      </c>
      <c r="AG45" s="488"/>
      <c r="AH45" s="487">
        <v>7</v>
      </c>
      <c r="AI45" s="488"/>
      <c r="AJ45" s="487">
        <v>4</v>
      </c>
      <c r="AK45" s="488"/>
      <c r="AL45" s="487"/>
      <c r="AM45" s="488"/>
      <c r="AN45" s="487"/>
      <c r="AO45" s="488"/>
      <c r="AP45" s="487"/>
      <c r="AQ45" s="488"/>
      <c r="AR45" s="487"/>
      <c r="AS45" s="488"/>
    </row>
    <row r="46" spans="1:45" s="357" customFormat="1" ht="17.25" customHeight="1">
      <c r="A46" s="463" t="s">
        <v>98</v>
      </c>
      <c r="B46" s="463" t="s">
        <v>75</v>
      </c>
      <c r="C46" s="14" t="s">
        <v>52</v>
      </c>
      <c r="D46" s="376" t="str">
        <f t="shared" si="40"/>
        <v>------</v>
      </c>
      <c r="E46" s="377" t="str">
        <f t="shared" si="41"/>
        <v>------</v>
      </c>
      <c r="F46" s="374">
        <f t="shared" si="109"/>
        <v>43174</v>
      </c>
      <c r="G46" s="377">
        <f t="shared" si="43"/>
        <v>43174</v>
      </c>
      <c r="H46" s="374">
        <f t="shared" si="106"/>
        <v>43176</v>
      </c>
      <c r="I46" s="377">
        <f t="shared" si="45"/>
        <v>43176</v>
      </c>
      <c r="J46" s="397" t="s">
        <v>35</v>
      </c>
      <c r="K46" s="397" t="s">
        <v>35</v>
      </c>
      <c r="L46" s="398">
        <f t="shared" si="94"/>
        <v>43177</v>
      </c>
      <c r="M46" s="377">
        <f t="shared" si="53"/>
        <v>43177</v>
      </c>
      <c r="N46" s="374">
        <f t="shared" si="47"/>
        <v>43184</v>
      </c>
      <c r="O46" s="375">
        <f t="shared" si="54"/>
        <v>43184</v>
      </c>
      <c r="P46" s="374">
        <f t="shared" si="48"/>
        <v>43184</v>
      </c>
      <c r="Q46" s="375">
        <f t="shared" ref="Q46:U46" si="113">IF(ISBLANK(P46),"",P46)</f>
        <v>43184</v>
      </c>
      <c r="R46" s="374">
        <f t="shared" si="111"/>
        <v>43182</v>
      </c>
      <c r="S46" s="375">
        <f t="shared" si="113"/>
        <v>43182</v>
      </c>
      <c r="T46" s="374">
        <f t="shared" si="112"/>
        <v>43180</v>
      </c>
      <c r="U46" s="375">
        <f t="shared" si="113"/>
        <v>43180</v>
      </c>
      <c r="V46" s="374">
        <f t="shared" si="101"/>
        <v>43181</v>
      </c>
      <c r="W46" s="375">
        <f t="shared" si="102"/>
        <v>43181</v>
      </c>
      <c r="X46" s="374" t="str">
        <f t="shared" si="51"/>
        <v/>
      </c>
      <c r="Y46" s="375" t="str">
        <f t="shared" si="65"/>
        <v/>
      </c>
      <c r="Z46" s="374" t="str">
        <f t="shared" si="52"/>
        <v/>
      </c>
      <c r="AA46" s="377" t="str">
        <f t="shared" si="66"/>
        <v/>
      </c>
      <c r="AB46" s="411" t="s">
        <v>42</v>
      </c>
      <c r="AC46" s="412"/>
      <c r="AD46" s="413"/>
      <c r="AF46" s="487">
        <v>7</v>
      </c>
      <c r="AG46" s="488"/>
      <c r="AH46" s="487">
        <v>7</v>
      </c>
      <c r="AI46" s="488"/>
      <c r="AJ46" s="487">
        <v>5</v>
      </c>
      <c r="AK46" s="488"/>
      <c r="AL46" s="487">
        <v>3</v>
      </c>
      <c r="AM46" s="488"/>
      <c r="AN46" s="487">
        <v>4</v>
      </c>
      <c r="AO46" s="488"/>
      <c r="AP46" s="487"/>
      <c r="AQ46" s="488"/>
      <c r="AR46" s="487"/>
      <c r="AS46" s="488"/>
    </row>
    <row r="47" spans="1:45" s="357" customFormat="1" ht="17.25" customHeight="1" thickBot="1">
      <c r="A47" s="685" t="s">
        <v>99</v>
      </c>
      <c r="B47" s="685" t="s">
        <v>100</v>
      </c>
      <c r="C47" s="686" t="s">
        <v>53</v>
      </c>
      <c r="D47" s="687" t="str">
        <f t="shared" si="40"/>
        <v>------</v>
      </c>
      <c r="E47" s="688" t="str">
        <f t="shared" si="41"/>
        <v>------</v>
      </c>
      <c r="F47" s="689">
        <f>L47-4</f>
        <v>43173</v>
      </c>
      <c r="G47" s="690">
        <f t="shared" si="43"/>
        <v>43173</v>
      </c>
      <c r="H47" s="689">
        <f>L47-2</f>
        <v>43175</v>
      </c>
      <c r="I47" s="690">
        <f t="shared" si="45"/>
        <v>43175</v>
      </c>
      <c r="J47" s="691" t="s">
        <v>35</v>
      </c>
      <c r="K47" s="691" t="s">
        <v>35</v>
      </c>
      <c r="L47" s="692">
        <f t="shared" si="94"/>
        <v>43177</v>
      </c>
      <c r="M47" s="690">
        <f t="shared" si="53"/>
        <v>43177</v>
      </c>
      <c r="N47" s="689">
        <f t="shared" si="47"/>
        <v>43181</v>
      </c>
      <c r="O47" s="690">
        <f t="shared" si="54"/>
        <v>43181</v>
      </c>
      <c r="P47" s="689">
        <f t="shared" si="48"/>
        <v>43182</v>
      </c>
      <c r="Q47" s="690">
        <f t="shared" ref="Q47:U47" si="114">IF(ISBLANK(P47),"",P47)</f>
        <v>43182</v>
      </c>
      <c r="R47" s="689" t="str">
        <f t="shared" si="111"/>
        <v/>
      </c>
      <c r="S47" s="690" t="str">
        <f t="shared" si="114"/>
        <v/>
      </c>
      <c r="T47" s="689" t="str">
        <f t="shared" si="112"/>
        <v/>
      </c>
      <c r="U47" s="690" t="str">
        <f t="shared" si="114"/>
        <v/>
      </c>
      <c r="V47" s="689" t="str">
        <f t="shared" si="101"/>
        <v/>
      </c>
      <c r="W47" s="690" t="str">
        <f t="shared" si="102"/>
        <v/>
      </c>
      <c r="X47" s="689" t="str">
        <f t="shared" si="51"/>
        <v/>
      </c>
      <c r="Y47" s="690" t="str">
        <f t="shared" si="65"/>
        <v/>
      </c>
      <c r="Z47" s="689" t="str">
        <f t="shared" si="52"/>
        <v/>
      </c>
      <c r="AA47" s="688" t="str">
        <f t="shared" si="66"/>
        <v/>
      </c>
      <c r="AB47" s="693" t="s">
        <v>36</v>
      </c>
      <c r="AC47" s="694"/>
      <c r="AD47" s="413"/>
      <c r="AF47" s="487">
        <v>4</v>
      </c>
      <c r="AG47" s="488"/>
      <c r="AH47" s="487">
        <v>5</v>
      </c>
      <c r="AI47" s="488"/>
      <c r="AJ47" s="487"/>
      <c r="AK47" s="488"/>
      <c r="AL47" s="487"/>
      <c r="AM47" s="488"/>
      <c r="AN47" s="487"/>
      <c r="AO47" s="488"/>
      <c r="AP47" s="487"/>
      <c r="AQ47" s="488"/>
      <c r="AR47" s="487"/>
      <c r="AS47" s="488"/>
    </row>
    <row r="48" spans="1:45" s="357" customFormat="1" ht="17.25" customHeight="1">
      <c r="A48" s="462" t="s">
        <v>101</v>
      </c>
      <c r="B48" s="462" t="s">
        <v>102</v>
      </c>
      <c r="C48" s="679" t="s">
        <v>34</v>
      </c>
      <c r="D48" s="372" t="str">
        <f t="shared" si="40"/>
        <v>------</v>
      </c>
      <c r="E48" s="373" t="str">
        <f t="shared" si="41"/>
        <v>------</v>
      </c>
      <c r="F48" s="680">
        <f t="shared" ref="F48:F50" si="115">L48-2</f>
        <v>43178</v>
      </c>
      <c r="G48" s="681">
        <f t="shared" si="43"/>
        <v>43178</v>
      </c>
      <c r="H48" s="680">
        <f t="shared" ref="H48:H54" si="116">L48-1</f>
        <v>43179</v>
      </c>
      <c r="I48" s="681">
        <f t="shared" si="45"/>
        <v>43179</v>
      </c>
      <c r="J48" s="682" t="s">
        <v>35</v>
      </c>
      <c r="K48" s="682" t="s">
        <v>35</v>
      </c>
      <c r="L48" s="683">
        <f t="shared" si="94"/>
        <v>43180</v>
      </c>
      <c r="M48" s="681">
        <f t="shared" si="53"/>
        <v>43180</v>
      </c>
      <c r="N48" s="680">
        <f t="shared" si="47"/>
        <v>43185</v>
      </c>
      <c r="O48" s="681">
        <f t="shared" si="54"/>
        <v>43185</v>
      </c>
      <c r="P48" s="680">
        <f t="shared" si="48"/>
        <v>43185</v>
      </c>
      <c r="Q48" s="681">
        <f t="shared" ref="Q48:U48" si="117">IF(ISBLANK(P48),"",P48)</f>
        <v>43185</v>
      </c>
      <c r="R48" s="680" t="str">
        <f t="shared" si="111"/>
        <v/>
      </c>
      <c r="S48" s="681" t="str">
        <f t="shared" si="117"/>
        <v/>
      </c>
      <c r="T48" s="680" t="str">
        <f t="shared" si="112"/>
        <v/>
      </c>
      <c r="U48" s="681" t="str">
        <f t="shared" si="117"/>
        <v/>
      </c>
      <c r="V48" s="680" t="str">
        <f t="shared" si="101"/>
        <v/>
      </c>
      <c r="W48" s="681" t="str">
        <f t="shared" si="102"/>
        <v/>
      </c>
      <c r="X48" s="680" t="str">
        <f t="shared" si="51"/>
        <v/>
      </c>
      <c r="Y48" s="681" t="str">
        <f t="shared" si="65"/>
        <v/>
      </c>
      <c r="Z48" s="680" t="str">
        <f t="shared" si="52"/>
        <v/>
      </c>
      <c r="AA48" s="373" t="str">
        <f t="shared" si="66"/>
        <v/>
      </c>
      <c r="AB48" s="684" t="s">
        <v>36</v>
      </c>
      <c r="AC48" s="470"/>
      <c r="AD48" s="413"/>
      <c r="AF48" s="487">
        <v>5</v>
      </c>
      <c r="AG48" s="488"/>
      <c r="AH48" s="487">
        <v>5</v>
      </c>
      <c r="AI48" s="488"/>
      <c r="AJ48" s="487"/>
      <c r="AK48" s="488"/>
      <c r="AL48" s="487"/>
      <c r="AM48" s="488"/>
      <c r="AN48" s="487"/>
      <c r="AO48" s="488"/>
      <c r="AP48" s="487"/>
      <c r="AQ48" s="488"/>
      <c r="AR48" s="487"/>
      <c r="AS48" s="488"/>
    </row>
    <row r="49" spans="1:45" s="357" customFormat="1" ht="17.25" customHeight="1">
      <c r="A49" s="422" t="s">
        <v>103</v>
      </c>
      <c r="B49" s="422" t="s">
        <v>104</v>
      </c>
      <c r="C49" s="14" t="s">
        <v>37</v>
      </c>
      <c r="D49" s="376" t="str">
        <f t="shared" si="40"/>
        <v>------</v>
      </c>
      <c r="E49" s="377" t="str">
        <f t="shared" si="41"/>
        <v>------</v>
      </c>
      <c r="F49" s="374">
        <f t="shared" si="115"/>
        <v>43178</v>
      </c>
      <c r="G49" s="375">
        <f t="shared" si="43"/>
        <v>43178</v>
      </c>
      <c r="H49" s="374">
        <f t="shared" si="116"/>
        <v>43179</v>
      </c>
      <c r="I49" s="375">
        <f t="shared" si="45"/>
        <v>43179</v>
      </c>
      <c r="J49" s="397" t="s">
        <v>35</v>
      </c>
      <c r="K49" s="397" t="s">
        <v>35</v>
      </c>
      <c r="L49" s="398">
        <f t="shared" si="94"/>
        <v>43180</v>
      </c>
      <c r="M49" s="375">
        <f t="shared" si="53"/>
        <v>43180</v>
      </c>
      <c r="N49" s="374">
        <f t="shared" si="47"/>
        <v>43189</v>
      </c>
      <c r="O49" s="375">
        <f t="shared" si="54"/>
        <v>43189</v>
      </c>
      <c r="P49" s="374">
        <f t="shared" si="48"/>
        <v>43188</v>
      </c>
      <c r="Q49" s="375">
        <f t="shared" ref="Q49:U49" si="118">IF(ISBLANK(P49),"",P49)</f>
        <v>43188</v>
      </c>
      <c r="R49" s="374" t="str">
        <f t="shared" si="111"/>
        <v/>
      </c>
      <c r="S49" s="375" t="str">
        <f t="shared" si="118"/>
        <v/>
      </c>
      <c r="T49" s="374">
        <f t="shared" si="112"/>
        <v>43185</v>
      </c>
      <c r="U49" s="375">
        <f t="shared" si="118"/>
        <v>43185</v>
      </c>
      <c r="V49" s="374">
        <f t="shared" si="101"/>
        <v>43186</v>
      </c>
      <c r="W49" s="375">
        <f t="shared" si="102"/>
        <v>43186</v>
      </c>
      <c r="X49" s="374" t="str">
        <f t="shared" si="51"/>
        <v/>
      </c>
      <c r="Y49" s="375" t="str">
        <f t="shared" si="65"/>
        <v/>
      </c>
      <c r="Z49" s="374" t="str">
        <f t="shared" si="52"/>
        <v/>
      </c>
      <c r="AA49" s="377" t="str">
        <f t="shared" si="66"/>
        <v/>
      </c>
      <c r="AB49" s="411" t="s">
        <v>36</v>
      </c>
      <c r="AC49" s="412"/>
      <c r="AD49" s="413"/>
      <c r="AF49" s="487">
        <v>9</v>
      </c>
      <c r="AG49" s="488"/>
      <c r="AH49" s="487">
        <v>8</v>
      </c>
      <c r="AI49" s="488"/>
      <c r="AJ49" s="487"/>
      <c r="AK49" s="488"/>
      <c r="AL49" s="487">
        <v>5</v>
      </c>
      <c r="AM49" s="488"/>
      <c r="AN49" s="487">
        <v>6</v>
      </c>
      <c r="AO49" s="488"/>
      <c r="AP49" s="487"/>
      <c r="AQ49" s="488"/>
      <c r="AR49" s="487"/>
      <c r="AS49" s="488"/>
    </row>
    <row r="50" spans="1:45" s="357" customFormat="1">
      <c r="A50" s="461" t="s">
        <v>103</v>
      </c>
      <c r="B50" s="422" t="s">
        <v>105</v>
      </c>
      <c r="C50" s="14" t="s">
        <v>39</v>
      </c>
      <c r="D50" s="376" t="str">
        <f t="shared" si="40"/>
        <v>------</v>
      </c>
      <c r="E50" s="377" t="str">
        <f t="shared" si="41"/>
        <v>------</v>
      </c>
      <c r="F50" s="374">
        <f t="shared" si="115"/>
        <v>43178</v>
      </c>
      <c r="G50" s="375">
        <f t="shared" si="43"/>
        <v>43178</v>
      </c>
      <c r="H50" s="374">
        <f t="shared" si="116"/>
        <v>43179</v>
      </c>
      <c r="I50" s="375">
        <f t="shared" si="45"/>
        <v>43179</v>
      </c>
      <c r="J50" s="397" t="s">
        <v>35</v>
      </c>
      <c r="K50" s="397" t="s">
        <v>35</v>
      </c>
      <c r="L50" s="398">
        <f t="shared" si="94"/>
        <v>43180</v>
      </c>
      <c r="M50" s="375">
        <f t="shared" si="53"/>
        <v>43180</v>
      </c>
      <c r="N50" s="374">
        <f t="shared" si="47"/>
        <v>43189</v>
      </c>
      <c r="O50" s="375">
        <f t="shared" si="54"/>
        <v>43189</v>
      </c>
      <c r="P50" s="374">
        <f t="shared" si="48"/>
        <v>43188</v>
      </c>
      <c r="Q50" s="375">
        <f t="shared" ref="Q50:U50" si="119">IF(ISBLANK(P50),"",P50)</f>
        <v>43188</v>
      </c>
      <c r="R50" s="374" t="str">
        <f t="shared" si="111"/>
        <v/>
      </c>
      <c r="S50" s="375" t="str">
        <f t="shared" si="119"/>
        <v/>
      </c>
      <c r="T50" s="374">
        <f t="shared" si="112"/>
        <v>43185</v>
      </c>
      <c r="U50" s="375">
        <f t="shared" si="119"/>
        <v>43185</v>
      </c>
      <c r="V50" s="374">
        <f t="shared" si="101"/>
        <v>43186</v>
      </c>
      <c r="W50" s="375">
        <f t="shared" si="102"/>
        <v>43186</v>
      </c>
      <c r="X50" s="374" t="str">
        <f t="shared" si="51"/>
        <v/>
      </c>
      <c r="Y50" s="375" t="str">
        <f t="shared" si="65"/>
        <v/>
      </c>
      <c r="Z50" s="374" t="str">
        <f t="shared" si="52"/>
        <v/>
      </c>
      <c r="AA50" s="377" t="str">
        <f t="shared" si="66"/>
        <v/>
      </c>
      <c r="AB50" s="411" t="s">
        <v>38</v>
      </c>
      <c r="AC50" s="412"/>
      <c r="AD50" s="413"/>
      <c r="AF50" s="487">
        <v>9</v>
      </c>
      <c r="AG50" s="488"/>
      <c r="AH50" s="487">
        <v>8</v>
      </c>
      <c r="AI50" s="488"/>
      <c r="AJ50" s="487"/>
      <c r="AK50" s="488"/>
      <c r="AL50" s="487">
        <v>5</v>
      </c>
      <c r="AM50" s="488"/>
      <c r="AN50" s="487">
        <v>6</v>
      </c>
      <c r="AO50" s="488"/>
      <c r="AP50" s="487"/>
      <c r="AQ50" s="488"/>
      <c r="AR50" s="487"/>
      <c r="AS50" s="488"/>
    </row>
    <row r="51" spans="1:45" s="357" customFormat="1" ht="17.25" customHeight="1">
      <c r="A51" s="463" t="s">
        <v>106</v>
      </c>
      <c r="B51" s="463" t="s">
        <v>71</v>
      </c>
      <c r="C51" s="14" t="s">
        <v>41</v>
      </c>
      <c r="D51" s="457" t="str">
        <f t="shared" si="40"/>
        <v>------</v>
      </c>
      <c r="E51" s="458" t="str">
        <f t="shared" si="41"/>
        <v>------</v>
      </c>
      <c r="F51" s="374">
        <f t="shared" ref="F51:F53" si="120">L51-3</f>
        <v>43178</v>
      </c>
      <c r="G51" s="377">
        <f t="shared" si="43"/>
        <v>43178</v>
      </c>
      <c r="H51" s="374">
        <f t="shared" si="116"/>
        <v>43180</v>
      </c>
      <c r="I51" s="377">
        <f t="shared" si="45"/>
        <v>43180</v>
      </c>
      <c r="J51" s="397" t="s">
        <v>35</v>
      </c>
      <c r="K51" s="397" t="s">
        <v>35</v>
      </c>
      <c r="L51" s="398">
        <f t="shared" si="94"/>
        <v>43181</v>
      </c>
      <c r="M51" s="377">
        <f t="shared" si="53"/>
        <v>43181</v>
      </c>
      <c r="N51" s="374">
        <f t="shared" si="47"/>
        <v>43185</v>
      </c>
      <c r="O51" s="375">
        <f t="shared" si="54"/>
        <v>43185</v>
      </c>
      <c r="P51" s="374">
        <f t="shared" si="48"/>
        <v>43186</v>
      </c>
      <c r="Q51" s="375">
        <f>IF(ISBLANK(P51),"",P51)</f>
        <v>43186</v>
      </c>
      <c r="R51" s="374">
        <f t="shared" si="111"/>
        <v>43187</v>
      </c>
      <c r="S51" s="375">
        <f>IF(ISBLANK(R51),"",R51)</f>
        <v>43187</v>
      </c>
      <c r="T51" s="374"/>
      <c r="U51" s="375"/>
      <c r="V51" s="374"/>
      <c r="W51" s="375"/>
      <c r="X51" s="374" t="str">
        <f t="shared" si="51"/>
        <v/>
      </c>
      <c r="Y51" s="375" t="str">
        <f t="shared" si="65"/>
        <v/>
      </c>
      <c r="Z51" s="374" t="str">
        <f t="shared" si="52"/>
        <v/>
      </c>
      <c r="AA51" s="377" t="str">
        <f t="shared" si="66"/>
        <v/>
      </c>
      <c r="AB51" s="411" t="s">
        <v>42</v>
      </c>
      <c r="AC51" s="412"/>
      <c r="AD51" s="413"/>
      <c r="AF51" s="487">
        <v>4</v>
      </c>
      <c r="AG51" s="488"/>
      <c r="AH51" s="487">
        <v>5</v>
      </c>
      <c r="AI51" s="488"/>
      <c r="AJ51" s="487">
        <v>6</v>
      </c>
      <c r="AK51" s="488"/>
      <c r="AL51" s="487"/>
      <c r="AM51" s="488"/>
      <c r="AN51" s="487"/>
      <c r="AO51" s="488"/>
      <c r="AP51" s="487"/>
      <c r="AQ51" s="488"/>
      <c r="AR51" s="487"/>
      <c r="AS51" s="488"/>
    </row>
    <row r="52" spans="1:45" s="357" customFormat="1" ht="17.25" customHeight="1">
      <c r="A52" s="463" t="s">
        <v>107</v>
      </c>
      <c r="B52" s="463" t="s">
        <v>63</v>
      </c>
      <c r="C52" s="14" t="s">
        <v>43</v>
      </c>
      <c r="D52" s="376" t="str">
        <f t="shared" si="40"/>
        <v>------</v>
      </c>
      <c r="E52" s="377" t="str">
        <f t="shared" si="41"/>
        <v>------</v>
      </c>
      <c r="F52" s="374">
        <f t="shared" si="120"/>
        <v>43178</v>
      </c>
      <c r="G52" s="377">
        <f t="shared" si="43"/>
        <v>43178</v>
      </c>
      <c r="H52" s="374">
        <f t="shared" si="116"/>
        <v>43180</v>
      </c>
      <c r="I52" s="377">
        <f t="shared" si="45"/>
        <v>43180</v>
      </c>
      <c r="J52" s="397" t="s">
        <v>35</v>
      </c>
      <c r="K52" s="397" t="s">
        <v>35</v>
      </c>
      <c r="L52" s="398">
        <f t="shared" si="94"/>
        <v>43181</v>
      </c>
      <c r="M52" s="377">
        <f t="shared" si="53"/>
        <v>43181</v>
      </c>
      <c r="N52" s="374" t="str">
        <f t="shared" si="47"/>
        <v/>
      </c>
      <c r="O52" s="375" t="str">
        <f t="shared" si="54"/>
        <v/>
      </c>
      <c r="P52" s="374" t="str">
        <f t="shared" si="48"/>
        <v/>
      </c>
      <c r="Q52" s="375" t="str">
        <f t="shared" ref="Q52:U52" si="121">IF(ISBLANK(P52),"",P52)</f>
        <v/>
      </c>
      <c r="R52" s="374" t="str">
        <f t="shared" si="111"/>
        <v/>
      </c>
      <c r="S52" s="375" t="str">
        <f t="shared" si="121"/>
        <v/>
      </c>
      <c r="T52" s="374">
        <f t="shared" ref="T52:T56" si="122">IF(ISBLANK(AL52),"",L52+AL52)</f>
        <v>43185</v>
      </c>
      <c r="U52" s="375">
        <f t="shared" si="121"/>
        <v>43185</v>
      </c>
      <c r="V52" s="374">
        <f t="shared" ref="V52:V63" si="123">IF(ISBLANK(AN52),"",L52+AN52)</f>
        <v>43186</v>
      </c>
      <c r="W52" s="375">
        <f t="shared" ref="W52:W63" si="124">IF(ISBLANK(V52),"",V52)</f>
        <v>43186</v>
      </c>
      <c r="X52" s="374" t="str">
        <f t="shared" si="51"/>
        <v/>
      </c>
      <c r="Y52" s="375" t="str">
        <f t="shared" si="65"/>
        <v/>
      </c>
      <c r="Z52" s="374">
        <f t="shared" si="52"/>
        <v>43188</v>
      </c>
      <c r="AA52" s="375">
        <f t="shared" si="66"/>
        <v>43188</v>
      </c>
      <c r="AB52" s="411" t="s">
        <v>42</v>
      </c>
      <c r="AC52" s="412"/>
      <c r="AD52" s="413"/>
      <c r="AF52" s="487"/>
      <c r="AG52" s="488"/>
      <c r="AH52" s="487"/>
      <c r="AI52" s="488"/>
      <c r="AJ52" s="487"/>
      <c r="AK52" s="488"/>
      <c r="AL52" s="487">
        <v>4</v>
      </c>
      <c r="AM52" s="488"/>
      <c r="AN52" s="487">
        <v>5</v>
      </c>
      <c r="AO52" s="488"/>
      <c r="AP52" s="487"/>
      <c r="AQ52" s="488"/>
      <c r="AR52" s="487">
        <v>7</v>
      </c>
      <c r="AS52" s="488"/>
    </row>
    <row r="53" spans="1:45" s="357" customFormat="1" ht="17.25" customHeight="1">
      <c r="A53" s="464" t="s">
        <v>62</v>
      </c>
      <c r="B53" s="464" t="s">
        <v>71</v>
      </c>
      <c r="C53" s="14" t="s">
        <v>44</v>
      </c>
      <c r="D53" s="376" t="str">
        <f t="shared" si="40"/>
        <v>------</v>
      </c>
      <c r="E53" s="377" t="str">
        <f t="shared" si="41"/>
        <v>------</v>
      </c>
      <c r="F53" s="374">
        <f t="shared" si="120"/>
        <v>43178</v>
      </c>
      <c r="G53" s="377">
        <f t="shared" si="43"/>
        <v>43178</v>
      </c>
      <c r="H53" s="374">
        <f t="shared" si="116"/>
        <v>43180</v>
      </c>
      <c r="I53" s="377">
        <f t="shared" si="45"/>
        <v>43180</v>
      </c>
      <c r="J53" s="397" t="s">
        <v>35</v>
      </c>
      <c r="K53" s="397" t="s">
        <v>35</v>
      </c>
      <c r="L53" s="398">
        <f t="shared" si="94"/>
        <v>43181</v>
      </c>
      <c r="M53" s="377">
        <f t="shared" si="53"/>
        <v>43181</v>
      </c>
      <c r="N53" s="374" t="str">
        <f t="shared" si="47"/>
        <v/>
      </c>
      <c r="O53" s="375" t="str">
        <f t="shared" si="54"/>
        <v/>
      </c>
      <c r="P53" s="374" t="str">
        <f t="shared" si="48"/>
        <v/>
      </c>
      <c r="Q53" s="375" t="str">
        <f t="shared" ref="Q53:U53" si="125">IF(ISBLANK(P53),"",P53)</f>
        <v/>
      </c>
      <c r="R53" s="374" t="str">
        <f t="shared" si="111"/>
        <v/>
      </c>
      <c r="S53" s="375" t="str">
        <f t="shared" si="125"/>
        <v/>
      </c>
      <c r="T53" s="374" t="str">
        <f t="shared" si="122"/>
        <v/>
      </c>
      <c r="U53" s="375" t="str">
        <f t="shared" si="125"/>
        <v/>
      </c>
      <c r="V53" s="374" t="str">
        <f t="shared" si="123"/>
        <v/>
      </c>
      <c r="W53" s="375" t="str">
        <f t="shared" si="124"/>
        <v/>
      </c>
      <c r="X53" s="374">
        <f t="shared" si="51"/>
        <v>43187</v>
      </c>
      <c r="Y53" s="375">
        <f t="shared" si="65"/>
        <v>43187</v>
      </c>
      <c r="Z53" s="374">
        <f t="shared" si="52"/>
        <v>43186</v>
      </c>
      <c r="AA53" s="377">
        <f t="shared" si="66"/>
        <v>43186</v>
      </c>
      <c r="AB53" s="411" t="s">
        <v>42</v>
      </c>
      <c r="AC53" s="412"/>
      <c r="AD53" s="413"/>
      <c r="AF53" s="487"/>
      <c r="AG53" s="488"/>
      <c r="AH53" s="487"/>
      <c r="AI53" s="488"/>
      <c r="AJ53" s="487"/>
      <c r="AK53" s="488"/>
      <c r="AL53" s="487"/>
      <c r="AM53" s="488"/>
      <c r="AN53" s="487"/>
      <c r="AO53" s="488"/>
      <c r="AP53" s="487">
        <v>6</v>
      </c>
      <c r="AQ53" s="488"/>
      <c r="AR53" s="487">
        <v>5</v>
      </c>
      <c r="AS53" s="488"/>
    </row>
    <row r="54" spans="1:45" s="357" customFormat="1" ht="17.25" customHeight="1">
      <c r="A54" s="461" t="s">
        <v>108</v>
      </c>
      <c r="B54" s="422" t="s">
        <v>109</v>
      </c>
      <c r="C54" s="14" t="s">
        <v>45</v>
      </c>
      <c r="D54" s="376" t="str">
        <f t="shared" si="40"/>
        <v>------</v>
      </c>
      <c r="E54" s="377" t="str">
        <f t="shared" si="41"/>
        <v>------</v>
      </c>
      <c r="F54" s="374">
        <f t="shared" ref="F54:F56" si="126">L54-2</f>
        <v>43180</v>
      </c>
      <c r="G54" s="375">
        <f t="shared" si="43"/>
        <v>43180</v>
      </c>
      <c r="H54" s="374">
        <f t="shared" si="116"/>
        <v>43181</v>
      </c>
      <c r="I54" s="375">
        <f t="shared" si="45"/>
        <v>43181</v>
      </c>
      <c r="J54" s="397" t="s">
        <v>35</v>
      </c>
      <c r="K54" s="397" t="s">
        <v>35</v>
      </c>
      <c r="L54" s="398">
        <f t="shared" si="94"/>
        <v>43182</v>
      </c>
      <c r="M54" s="375">
        <f t="shared" si="53"/>
        <v>43182</v>
      </c>
      <c r="N54" s="374">
        <f t="shared" si="47"/>
        <v>43188</v>
      </c>
      <c r="O54" s="375">
        <f t="shared" si="54"/>
        <v>43188</v>
      </c>
      <c r="P54" s="374">
        <f t="shared" si="48"/>
        <v>43189</v>
      </c>
      <c r="Q54" s="375">
        <f t="shared" ref="Q54:U54" si="127">IF(ISBLANK(P54),"",P54)</f>
        <v>43189</v>
      </c>
      <c r="R54" s="374">
        <f t="shared" si="111"/>
        <v>43190</v>
      </c>
      <c r="S54" s="375">
        <f t="shared" si="127"/>
        <v>43190</v>
      </c>
      <c r="T54" s="374">
        <f t="shared" si="122"/>
        <v>43186</v>
      </c>
      <c r="U54" s="375">
        <f t="shared" si="127"/>
        <v>43186</v>
      </c>
      <c r="V54" s="374">
        <f t="shared" si="123"/>
        <v>43187</v>
      </c>
      <c r="W54" s="375">
        <f t="shared" si="124"/>
        <v>43187</v>
      </c>
      <c r="X54" s="374" t="str">
        <f t="shared" si="51"/>
        <v/>
      </c>
      <c r="Y54" s="375" t="str">
        <f t="shared" si="65"/>
        <v/>
      </c>
      <c r="Z54" s="374" t="str">
        <f t="shared" si="52"/>
        <v/>
      </c>
      <c r="AA54" s="377" t="str">
        <f t="shared" si="66"/>
        <v/>
      </c>
      <c r="AB54" s="411" t="s">
        <v>38</v>
      </c>
      <c r="AC54" s="412"/>
      <c r="AD54" s="413"/>
      <c r="AF54" s="487">
        <v>6</v>
      </c>
      <c r="AG54" s="488"/>
      <c r="AH54" s="487">
        <v>7</v>
      </c>
      <c r="AI54" s="488"/>
      <c r="AJ54" s="487">
        <v>8</v>
      </c>
      <c r="AK54" s="488"/>
      <c r="AL54" s="487">
        <v>4</v>
      </c>
      <c r="AM54" s="488"/>
      <c r="AN54" s="487">
        <v>5</v>
      </c>
      <c r="AO54" s="488"/>
      <c r="AP54" s="487"/>
      <c r="AQ54" s="488"/>
      <c r="AR54" s="487"/>
      <c r="AS54" s="488"/>
    </row>
    <row r="55" spans="1:45" s="357" customFormat="1" ht="17.25" customHeight="1">
      <c r="A55" s="461" t="s">
        <v>66</v>
      </c>
      <c r="B55" s="422" t="s">
        <v>110</v>
      </c>
      <c r="C55" s="14" t="s">
        <v>46</v>
      </c>
      <c r="D55" s="376" t="str">
        <f t="shared" si="40"/>
        <v>------</v>
      </c>
      <c r="E55" s="377" t="str">
        <f t="shared" si="41"/>
        <v>------</v>
      </c>
      <c r="F55" s="374">
        <f t="shared" si="126"/>
        <v>43180</v>
      </c>
      <c r="G55" s="377">
        <f t="shared" si="43"/>
        <v>43180</v>
      </c>
      <c r="H55" s="374">
        <f t="shared" ref="H55:H59" si="128">L55-1</f>
        <v>43181</v>
      </c>
      <c r="I55" s="377">
        <f t="shared" si="45"/>
        <v>43181</v>
      </c>
      <c r="J55" s="397" t="s">
        <v>35</v>
      </c>
      <c r="K55" s="397" t="s">
        <v>35</v>
      </c>
      <c r="L55" s="398">
        <f t="shared" si="94"/>
        <v>43182</v>
      </c>
      <c r="M55" s="377">
        <f t="shared" si="53"/>
        <v>43182</v>
      </c>
      <c r="N55" s="374">
        <f t="shared" si="47"/>
        <v>43188</v>
      </c>
      <c r="O55" s="375">
        <f t="shared" si="54"/>
        <v>43188</v>
      </c>
      <c r="P55" s="374">
        <f t="shared" si="48"/>
        <v>43188</v>
      </c>
      <c r="Q55" s="375">
        <f t="shared" ref="Q55:U55" si="129">IF(ISBLANK(P55),"",P55)</f>
        <v>43188</v>
      </c>
      <c r="R55" s="374">
        <f t="shared" si="111"/>
        <v>43189</v>
      </c>
      <c r="S55" s="375">
        <f t="shared" si="129"/>
        <v>43189</v>
      </c>
      <c r="T55" s="374">
        <f t="shared" si="122"/>
        <v>43191</v>
      </c>
      <c r="U55" s="375">
        <f t="shared" si="129"/>
        <v>43191</v>
      </c>
      <c r="V55" s="374">
        <f t="shared" si="123"/>
        <v>43190</v>
      </c>
      <c r="W55" s="375">
        <f t="shared" si="124"/>
        <v>43190</v>
      </c>
      <c r="X55" s="374" t="str">
        <f t="shared" si="51"/>
        <v/>
      </c>
      <c r="Y55" s="375" t="str">
        <f t="shared" si="65"/>
        <v/>
      </c>
      <c r="Z55" s="374" t="str">
        <f t="shared" si="52"/>
        <v/>
      </c>
      <c r="AA55" s="377" t="str">
        <f t="shared" si="66"/>
        <v/>
      </c>
      <c r="AB55" s="411" t="s">
        <v>38</v>
      </c>
      <c r="AC55" s="412"/>
      <c r="AD55" s="413"/>
      <c r="AF55" s="487">
        <v>6</v>
      </c>
      <c r="AG55" s="488"/>
      <c r="AH55" s="487">
        <v>6</v>
      </c>
      <c r="AI55" s="488"/>
      <c r="AJ55" s="487">
        <v>7</v>
      </c>
      <c r="AK55" s="488"/>
      <c r="AL55" s="487">
        <v>9</v>
      </c>
      <c r="AM55" s="488"/>
      <c r="AN55" s="487">
        <v>8</v>
      </c>
      <c r="AO55" s="488"/>
      <c r="AP55" s="487"/>
      <c r="AQ55" s="488"/>
      <c r="AR55" s="487"/>
      <c r="AS55" s="488"/>
    </row>
    <row r="56" spans="1:45" s="357" customFormat="1" ht="17.25" customHeight="1">
      <c r="A56" s="422" t="s">
        <v>111</v>
      </c>
      <c r="B56" s="385" t="s">
        <v>112</v>
      </c>
      <c r="C56" s="14" t="s">
        <v>48</v>
      </c>
      <c r="D56" s="457" t="str">
        <f t="shared" si="40"/>
        <v>------</v>
      </c>
      <c r="E56" s="458" t="str">
        <f t="shared" si="41"/>
        <v>------</v>
      </c>
      <c r="F56" s="374">
        <f t="shared" si="126"/>
        <v>43180</v>
      </c>
      <c r="G56" s="377">
        <f t="shared" si="43"/>
        <v>43180</v>
      </c>
      <c r="H56" s="374">
        <f t="shared" si="128"/>
        <v>43181</v>
      </c>
      <c r="I56" s="377">
        <f t="shared" si="45"/>
        <v>43181</v>
      </c>
      <c r="J56" s="397" t="s">
        <v>35</v>
      </c>
      <c r="K56" s="397" t="s">
        <v>35</v>
      </c>
      <c r="L56" s="398">
        <f t="shared" si="94"/>
        <v>43182</v>
      </c>
      <c r="M56" s="377">
        <f t="shared" si="53"/>
        <v>43182</v>
      </c>
      <c r="N56" s="374">
        <f t="shared" si="47"/>
        <v>43190</v>
      </c>
      <c r="O56" s="375">
        <f t="shared" si="54"/>
        <v>43190</v>
      </c>
      <c r="P56" s="374">
        <f t="shared" si="48"/>
        <v>43190</v>
      </c>
      <c r="Q56" s="375">
        <f t="shared" ref="Q56:U56" si="130">IF(ISBLANK(P56),"",P56)</f>
        <v>43190</v>
      </c>
      <c r="R56" s="374" t="str">
        <f t="shared" si="111"/>
        <v/>
      </c>
      <c r="S56" s="375" t="str">
        <f t="shared" si="130"/>
        <v/>
      </c>
      <c r="T56" s="374">
        <f t="shared" si="122"/>
        <v>43187</v>
      </c>
      <c r="U56" s="375">
        <f t="shared" si="130"/>
        <v>43187</v>
      </c>
      <c r="V56" s="374">
        <f t="shared" si="123"/>
        <v>43188</v>
      </c>
      <c r="W56" s="375">
        <f t="shared" si="124"/>
        <v>43188</v>
      </c>
      <c r="X56" s="374" t="str">
        <f t="shared" si="51"/>
        <v/>
      </c>
      <c r="Y56" s="375" t="str">
        <f t="shared" si="65"/>
        <v/>
      </c>
      <c r="Z56" s="374" t="str">
        <f t="shared" si="52"/>
        <v/>
      </c>
      <c r="AA56" s="377" t="str">
        <f t="shared" si="66"/>
        <v/>
      </c>
      <c r="AB56" s="411" t="s">
        <v>49</v>
      </c>
      <c r="AC56" s="412"/>
      <c r="AD56" s="413"/>
      <c r="AF56" s="487">
        <v>8</v>
      </c>
      <c r="AG56" s="488"/>
      <c r="AH56" s="487">
        <v>8</v>
      </c>
      <c r="AI56" s="488"/>
      <c r="AJ56" s="487"/>
      <c r="AK56" s="488"/>
      <c r="AL56" s="487">
        <v>5</v>
      </c>
      <c r="AM56" s="488"/>
      <c r="AN56" s="487">
        <v>6</v>
      </c>
      <c r="AO56" s="488"/>
      <c r="AP56" s="487"/>
      <c r="AQ56" s="488"/>
      <c r="AR56" s="487"/>
      <c r="AS56" s="488"/>
    </row>
    <row r="57" spans="1:45" s="357" customFormat="1" ht="17.45" customHeight="1">
      <c r="A57" s="463" t="s">
        <v>70</v>
      </c>
      <c r="B57" s="463" t="s">
        <v>84</v>
      </c>
      <c r="C57" s="14" t="s">
        <v>50</v>
      </c>
      <c r="D57" s="376" t="str">
        <f t="shared" si="40"/>
        <v>------</v>
      </c>
      <c r="E57" s="377" t="str">
        <f t="shared" si="41"/>
        <v>------</v>
      </c>
      <c r="F57" s="374">
        <f t="shared" ref="F57:F59" si="131">L57-3</f>
        <v>43180</v>
      </c>
      <c r="G57" s="377">
        <f t="shared" si="43"/>
        <v>43180</v>
      </c>
      <c r="H57" s="374">
        <f t="shared" si="128"/>
        <v>43182</v>
      </c>
      <c r="I57" s="377">
        <f t="shared" si="45"/>
        <v>43182</v>
      </c>
      <c r="J57" s="397" t="s">
        <v>35</v>
      </c>
      <c r="K57" s="397" t="s">
        <v>35</v>
      </c>
      <c r="L57" s="398">
        <f t="shared" si="94"/>
        <v>43183</v>
      </c>
      <c r="M57" s="377">
        <f t="shared" si="53"/>
        <v>43183</v>
      </c>
      <c r="N57" s="374">
        <f t="shared" si="47"/>
        <v>43187</v>
      </c>
      <c r="O57" s="375">
        <f t="shared" si="54"/>
        <v>43187</v>
      </c>
      <c r="P57" s="374">
        <f t="shared" si="48"/>
        <v>43188</v>
      </c>
      <c r="Q57" s="375">
        <f>IF(ISBLANK(P57),"",P57)</f>
        <v>43188</v>
      </c>
      <c r="R57" s="374"/>
      <c r="S57" s="375"/>
      <c r="T57" s="374"/>
      <c r="U57" s="375"/>
      <c r="V57" s="374" t="str">
        <f t="shared" si="123"/>
        <v/>
      </c>
      <c r="W57" s="375" t="str">
        <f t="shared" si="124"/>
        <v/>
      </c>
      <c r="X57" s="374" t="str">
        <f t="shared" si="51"/>
        <v/>
      </c>
      <c r="Y57" s="375" t="str">
        <f t="shared" si="65"/>
        <v/>
      </c>
      <c r="Z57" s="374" t="str">
        <f t="shared" si="52"/>
        <v/>
      </c>
      <c r="AA57" s="377" t="str">
        <f t="shared" si="66"/>
        <v/>
      </c>
      <c r="AB57" s="411" t="s">
        <v>42</v>
      </c>
      <c r="AC57" s="412"/>
      <c r="AD57" s="413"/>
      <c r="AF57" s="487">
        <v>4</v>
      </c>
      <c r="AG57" s="488"/>
      <c r="AH57" s="487">
        <v>5</v>
      </c>
      <c r="AI57" s="488"/>
      <c r="AJ57" s="487"/>
      <c r="AK57" s="488"/>
      <c r="AL57" s="487"/>
      <c r="AM57" s="488"/>
      <c r="AN57" s="487"/>
      <c r="AO57" s="488"/>
      <c r="AP57" s="487"/>
      <c r="AQ57" s="488"/>
      <c r="AR57" s="487"/>
      <c r="AS57" s="488"/>
    </row>
    <row r="58" spans="1:45" s="357" customFormat="1">
      <c r="A58" s="422" t="s">
        <v>113</v>
      </c>
      <c r="B58" s="385" t="s">
        <v>114</v>
      </c>
      <c r="C58" s="14" t="s">
        <v>51</v>
      </c>
      <c r="D58" s="376" t="str">
        <f t="shared" si="40"/>
        <v>------</v>
      </c>
      <c r="E58" s="377" t="str">
        <f t="shared" si="41"/>
        <v>------</v>
      </c>
      <c r="F58" s="374">
        <f t="shared" si="131"/>
        <v>43180</v>
      </c>
      <c r="G58" s="377">
        <f t="shared" si="43"/>
        <v>43180</v>
      </c>
      <c r="H58" s="374">
        <f t="shared" si="128"/>
        <v>43182</v>
      </c>
      <c r="I58" s="377">
        <f t="shared" si="45"/>
        <v>43182</v>
      </c>
      <c r="J58" s="397" t="s">
        <v>35</v>
      </c>
      <c r="K58" s="397" t="s">
        <v>35</v>
      </c>
      <c r="L58" s="398">
        <f t="shared" si="94"/>
        <v>43183</v>
      </c>
      <c r="M58" s="377">
        <f t="shared" si="53"/>
        <v>43183</v>
      </c>
      <c r="N58" s="374">
        <f t="shared" si="47"/>
        <v>43188</v>
      </c>
      <c r="O58" s="375">
        <f t="shared" si="54"/>
        <v>43188</v>
      </c>
      <c r="P58" s="374">
        <f t="shared" si="48"/>
        <v>43190</v>
      </c>
      <c r="Q58" s="375">
        <f t="shared" ref="Q58:U58" si="132">IF(ISBLANK(P58),"",P58)</f>
        <v>43190</v>
      </c>
      <c r="R58" s="374">
        <f t="shared" ref="R58:R69" si="133">IF(ISBLANK(AJ58),"",L58+AJ58)</f>
        <v>43187</v>
      </c>
      <c r="S58" s="375">
        <f t="shared" si="132"/>
        <v>43187</v>
      </c>
      <c r="T58" s="374" t="str">
        <f t="shared" ref="T58:T63" si="134">IF(ISBLANK(AL58),"",L58+AL58)</f>
        <v/>
      </c>
      <c r="U58" s="375" t="str">
        <f t="shared" si="132"/>
        <v/>
      </c>
      <c r="V58" s="374" t="str">
        <f t="shared" si="123"/>
        <v/>
      </c>
      <c r="W58" s="375" t="str">
        <f t="shared" si="124"/>
        <v/>
      </c>
      <c r="X58" s="374" t="str">
        <f t="shared" si="51"/>
        <v/>
      </c>
      <c r="Y58" s="375" t="str">
        <f t="shared" si="65"/>
        <v/>
      </c>
      <c r="Z58" s="374" t="str">
        <f t="shared" si="52"/>
        <v/>
      </c>
      <c r="AA58" s="377" t="str">
        <f t="shared" si="66"/>
        <v/>
      </c>
      <c r="AB58" s="411" t="s">
        <v>49</v>
      </c>
      <c r="AC58" s="412"/>
      <c r="AD58" s="413"/>
      <c r="AF58" s="487">
        <v>5</v>
      </c>
      <c r="AG58" s="488"/>
      <c r="AH58" s="487">
        <v>7</v>
      </c>
      <c r="AI58" s="488"/>
      <c r="AJ58" s="487">
        <v>4</v>
      </c>
      <c r="AK58" s="488"/>
      <c r="AL58" s="487"/>
      <c r="AM58" s="488"/>
      <c r="AN58" s="487"/>
      <c r="AO58" s="488"/>
      <c r="AP58" s="487"/>
      <c r="AQ58" s="488"/>
      <c r="AR58" s="487"/>
      <c r="AS58" s="488"/>
    </row>
    <row r="59" spans="1:45" s="357" customFormat="1" ht="17.25" customHeight="1">
      <c r="A59" s="463" t="s">
        <v>115</v>
      </c>
      <c r="B59" s="463" t="s">
        <v>63</v>
      </c>
      <c r="C59" s="14" t="s">
        <v>52</v>
      </c>
      <c r="D59" s="376" t="str">
        <f t="shared" si="40"/>
        <v>------</v>
      </c>
      <c r="E59" s="377" t="str">
        <f t="shared" si="41"/>
        <v>------</v>
      </c>
      <c r="F59" s="374">
        <f t="shared" si="131"/>
        <v>43181</v>
      </c>
      <c r="G59" s="377">
        <f t="shared" si="43"/>
        <v>43181</v>
      </c>
      <c r="H59" s="374">
        <f t="shared" si="128"/>
        <v>43183</v>
      </c>
      <c r="I59" s="377">
        <f t="shared" si="45"/>
        <v>43183</v>
      </c>
      <c r="J59" s="397" t="s">
        <v>35</v>
      </c>
      <c r="K59" s="397" t="s">
        <v>35</v>
      </c>
      <c r="L59" s="398">
        <f t="shared" si="94"/>
        <v>43184</v>
      </c>
      <c r="M59" s="377">
        <f t="shared" si="53"/>
        <v>43184</v>
      </c>
      <c r="N59" s="374">
        <f t="shared" si="47"/>
        <v>43191</v>
      </c>
      <c r="O59" s="375">
        <f t="shared" si="54"/>
        <v>43191</v>
      </c>
      <c r="P59" s="374">
        <f t="shared" si="48"/>
        <v>43191</v>
      </c>
      <c r="Q59" s="375">
        <f t="shared" ref="Q59:U59" si="135">IF(ISBLANK(P59),"",P59)</f>
        <v>43191</v>
      </c>
      <c r="R59" s="374">
        <f t="shared" si="133"/>
        <v>43189</v>
      </c>
      <c r="S59" s="375">
        <f t="shared" si="135"/>
        <v>43189</v>
      </c>
      <c r="T59" s="374">
        <f t="shared" si="134"/>
        <v>43187</v>
      </c>
      <c r="U59" s="375">
        <f t="shared" si="135"/>
        <v>43187</v>
      </c>
      <c r="V59" s="374">
        <f t="shared" si="123"/>
        <v>43188</v>
      </c>
      <c r="W59" s="375">
        <f t="shared" si="124"/>
        <v>43188</v>
      </c>
      <c r="X59" s="374" t="str">
        <f t="shared" si="51"/>
        <v/>
      </c>
      <c r="Y59" s="375" t="str">
        <f t="shared" si="65"/>
        <v/>
      </c>
      <c r="Z59" s="374" t="str">
        <f t="shared" si="52"/>
        <v/>
      </c>
      <c r="AA59" s="377" t="str">
        <f t="shared" si="66"/>
        <v/>
      </c>
      <c r="AB59" s="411" t="s">
        <v>42</v>
      </c>
      <c r="AC59" s="412"/>
      <c r="AD59" s="413"/>
      <c r="AF59" s="487">
        <v>7</v>
      </c>
      <c r="AG59" s="488"/>
      <c r="AH59" s="487">
        <v>7</v>
      </c>
      <c r="AI59" s="488"/>
      <c r="AJ59" s="487">
        <v>5</v>
      </c>
      <c r="AK59" s="488"/>
      <c r="AL59" s="487">
        <v>3</v>
      </c>
      <c r="AM59" s="488"/>
      <c r="AN59" s="487">
        <v>4</v>
      </c>
      <c r="AO59" s="488"/>
      <c r="AP59" s="487"/>
      <c r="AQ59" s="488"/>
      <c r="AR59" s="487"/>
      <c r="AS59" s="488"/>
    </row>
    <row r="60" spans="1:45" s="357" customFormat="1" ht="17.25" customHeight="1">
      <c r="A60" s="465" t="s">
        <v>116</v>
      </c>
      <c r="B60" s="465" t="s">
        <v>117</v>
      </c>
      <c r="C60" s="16" t="s">
        <v>53</v>
      </c>
      <c r="D60" s="393" t="str">
        <f t="shared" si="40"/>
        <v>------</v>
      </c>
      <c r="E60" s="394" t="str">
        <f t="shared" si="41"/>
        <v>------</v>
      </c>
      <c r="F60" s="395">
        <f>L60-4</f>
        <v>43180</v>
      </c>
      <c r="G60" s="396">
        <f t="shared" si="43"/>
        <v>43180</v>
      </c>
      <c r="H60" s="395">
        <f>L60-2</f>
        <v>43182</v>
      </c>
      <c r="I60" s="396">
        <f t="shared" si="45"/>
        <v>43182</v>
      </c>
      <c r="J60" s="401" t="s">
        <v>35</v>
      </c>
      <c r="K60" s="401" t="s">
        <v>35</v>
      </c>
      <c r="L60" s="402">
        <f t="shared" si="94"/>
        <v>43184</v>
      </c>
      <c r="M60" s="396">
        <f t="shared" si="53"/>
        <v>43184</v>
      </c>
      <c r="N60" s="395">
        <f t="shared" si="47"/>
        <v>43188</v>
      </c>
      <c r="O60" s="375">
        <f t="shared" si="54"/>
        <v>43188</v>
      </c>
      <c r="P60" s="395">
        <f t="shared" si="48"/>
        <v>43189</v>
      </c>
      <c r="Q60" s="396">
        <f t="shared" ref="Q60:U60" si="136">IF(ISBLANK(P60),"",P60)</f>
        <v>43189</v>
      </c>
      <c r="R60" s="395" t="str">
        <f t="shared" si="133"/>
        <v/>
      </c>
      <c r="S60" s="396" t="str">
        <f t="shared" si="136"/>
        <v/>
      </c>
      <c r="T60" s="395" t="str">
        <f t="shared" si="134"/>
        <v/>
      </c>
      <c r="U60" s="396" t="str">
        <f t="shared" si="136"/>
        <v/>
      </c>
      <c r="V60" s="395" t="str">
        <f t="shared" si="123"/>
        <v/>
      </c>
      <c r="W60" s="396" t="str">
        <f t="shared" si="124"/>
        <v/>
      </c>
      <c r="X60" s="395" t="str">
        <f t="shared" si="51"/>
        <v/>
      </c>
      <c r="Y60" s="396" t="str">
        <f t="shared" si="65"/>
        <v/>
      </c>
      <c r="Z60" s="395" t="str">
        <f t="shared" si="52"/>
        <v/>
      </c>
      <c r="AA60" s="394" t="str">
        <f t="shared" si="66"/>
        <v/>
      </c>
      <c r="AB60" s="468" t="s">
        <v>36</v>
      </c>
      <c r="AC60" s="419"/>
      <c r="AD60" s="413"/>
      <c r="AF60" s="487">
        <v>4</v>
      </c>
      <c r="AG60" s="488"/>
      <c r="AH60" s="487">
        <v>5</v>
      </c>
      <c r="AI60" s="488"/>
      <c r="AJ60" s="487"/>
      <c r="AK60" s="488"/>
      <c r="AL60" s="487"/>
      <c r="AM60" s="488"/>
      <c r="AN60" s="487"/>
      <c r="AO60" s="488"/>
      <c r="AP60" s="487"/>
      <c r="AQ60" s="488"/>
      <c r="AR60" s="487"/>
      <c r="AS60" s="488"/>
    </row>
    <row r="61" spans="1:45" s="357" customFormat="1">
      <c r="A61" s="462" t="s">
        <v>54</v>
      </c>
      <c r="B61" s="462" t="s">
        <v>118</v>
      </c>
      <c r="C61" s="14" t="s">
        <v>34</v>
      </c>
      <c r="D61" s="376" t="str">
        <f t="shared" si="40"/>
        <v>------</v>
      </c>
      <c r="E61" s="377" t="str">
        <f t="shared" si="41"/>
        <v>------</v>
      </c>
      <c r="F61" s="374">
        <f t="shared" ref="F61:F63" si="137">L61-2</f>
        <v>43185</v>
      </c>
      <c r="G61" s="375">
        <f t="shared" si="43"/>
        <v>43185</v>
      </c>
      <c r="H61" s="374">
        <f t="shared" ref="H61:H67" si="138">L61-1</f>
        <v>43186</v>
      </c>
      <c r="I61" s="375">
        <f t="shared" si="45"/>
        <v>43186</v>
      </c>
      <c r="J61" s="397" t="s">
        <v>35</v>
      </c>
      <c r="K61" s="397" t="s">
        <v>35</v>
      </c>
      <c r="L61" s="398">
        <f t="shared" si="94"/>
        <v>43187</v>
      </c>
      <c r="M61" s="375">
        <f t="shared" si="53"/>
        <v>43187</v>
      </c>
      <c r="N61" s="374">
        <f t="shared" si="47"/>
        <v>43192</v>
      </c>
      <c r="O61" s="375">
        <f t="shared" si="54"/>
        <v>43192</v>
      </c>
      <c r="P61" s="374">
        <f t="shared" si="48"/>
        <v>43192</v>
      </c>
      <c r="Q61" s="375">
        <f t="shared" ref="Q61:U61" si="139">IF(ISBLANK(P61),"",P61)</f>
        <v>43192</v>
      </c>
      <c r="R61" s="374" t="str">
        <f t="shared" si="133"/>
        <v/>
      </c>
      <c r="S61" s="375" t="str">
        <f t="shared" si="139"/>
        <v/>
      </c>
      <c r="T61" s="374" t="str">
        <f t="shared" si="134"/>
        <v/>
      </c>
      <c r="U61" s="375" t="str">
        <f t="shared" si="139"/>
        <v/>
      </c>
      <c r="V61" s="374" t="str">
        <f t="shared" si="123"/>
        <v/>
      </c>
      <c r="W61" s="375" t="str">
        <f t="shared" si="124"/>
        <v/>
      </c>
      <c r="X61" s="374" t="str">
        <f t="shared" si="51"/>
        <v/>
      </c>
      <c r="Y61" s="375" t="str">
        <f t="shared" si="65"/>
        <v/>
      </c>
      <c r="Z61" s="374" t="str">
        <f t="shared" si="52"/>
        <v/>
      </c>
      <c r="AA61" s="377" t="str">
        <f t="shared" si="66"/>
        <v/>
      </c>
      <c r="AB61" s="411" t="s">
        <v>36</v>
      </c>
      <c r="AC61" s="412"/>
      <c r="AD61" s="413"/>
      <c r="AF61" s="487">
        <v>5</v>
      </c>
      <c r="AG61" s="488"/>
      <c r="AH61" s="487">
        <v>5</v>
      </c>
      <c r="AI61" s="488"/>
      <c r="AJ61" s="487"/>
      <c r="AK61" s="488"/>
      <c r="AL61" s="487"/>
      <c r="AM61" s="488"/>
      <c r="AN61" s="487"/>
      <c r="AO61" s="488"/>
      <c r="AP61" s="487"/>
      <c r="AQ61" s="488"/>
      <c r="AR61" s="487"/>
      <c r="AS61" s="488"/>
    </row>
    <row r="62" spans="1:45" s="357" customFormat="1" ht="17.25" customHeight="1">
      <c r="A62" s="422" t="s">
        <v>119</v>
      </c>
      <c r="B62" s="422" t="s">
        <v>120</v>
      </c>
      <c r="C62" s="14" t="s">
        <v>37</v>
      </c>
      <c r="D62" s="376" t="str">
        <f t="shared" si="40"/>
        <v>------</v>
      </c>
      <c r="E62" s="377" t="str">
        <f t="shared" si="41"/>
        <v>------</v>
      </c>
      <c r="F62" s="374">
        <f t="shared" si="137"/>
        <v>43185</v>
      </c>
      <c r="G62" s="375">
        <f t="shared" si="43"/>
        <v>43185</v>
      </c>
      <c r="H62" s="374">
        <f t="shared" si="138"/>
        <v>43186</v>
      </c>
      <c r="I62" s="375">
        <f t="shared" si="45"/>
        <v>43186</v>
      </c>
      <c r="J62" s="397" t="s">
        <v>35</v>
      </c>
      <c r="K62" s="397" t="s">
        <v>35</v>
      </c>
      <c r="L62" s="398">
        <f t="shared" si="94"/>
        <v>43187</v>
      </c>
      <c r="M62" s="375">
        <f t="shared" si="53"/>
        <v>43187</v>
      </c>
      <c r="N62" s="374">
        <f t="shared" si="47"/>
        <v>43196</v>
      </c>
      <c r="O62" s="375">
        <f t="shared" si="54"/>
        <v>43196</v>
      </c>
      <c r="P62" s="374">
        <f t="shared" si="48"/>
        <v>43195</v>
      </c>
      <c r="Q62" s="375">
        <f t="shared" ref="Q62:U62" si="140">IF(ISBLANK(P62),"",P62)</f>
        <v>43195</v>
      </c>
      <c r="R62" s="374" t="str">
        <f t="shared" si="133"/>
        <v/>
      </c>
      <c r="S62" s="375" t="str">
        <f t="shared" si="140"/>
        <v/>
      </c>
      <c r="T62" s="374">
        <f t="shared" si="134"/>
        <v>43192</v>
      </c>
      <c r="U62" s="375">
        <f t="shared" si="140"/>
        <v>43192</v>
      </c>
      <c r="V62" s="374">
        <f t="shared" si="123"/>
        <v>43193</v>
      </c>
      <c r="W62" s="375">
        <f t="shared" si="124"/>
        <v>43193</v>
      </c>
      <c r="X62" s="374" t="str">
        <f t="shared" si="51"/>
        <v/>
      </c>
      <c r="Y62" s="375" t="str">
        <f t="shared" si="65"/>
        <v/>
      </c>
      <c r="Z62" s="374" t="str">
        <f t="shared" si="52"/>
        <v/>
      </c>
      <c r="AA62" s="377" t="str">
        <f t="shared" si="66"/>
        <v/>
      </c>
      <c r="AB62" s="411" t="s">
        <v>36</v>
      </c>
      <c r="AC62" s="412"/>
      <c r="AD62" s="413"/>
      <c r="AF62" s="487">
        <v>9</v>
      </c>
      <c r="AG62" s="488"/>
      <c r="AH62" s="487">
        <v>8</v>
      </c>
      <c r="AI62" s="488"/>
      <c r="AJ62" s="487"/>
      <c r="AK62" s="488"/>
      <c r="AL62" s="487">
        <v>5</v>
      </c>
      <c r="AM62" s="488"/>
      <c r="AN62" s="487">
        <v>6</v>
      </c>
      <c r="AO62" s="488"/>
      <c r="AP62" s="487"/>
      <c r="AQ62" s="488"/>
      <c r="AR62" s="487"/>
      <c r="AS62" s="488"/>
    </row>
    <row r="63" spans="1:45" s="357" customFormat="1" ht="17.25" customHeight="1">
      <c r="A63" s="461" t="s">
        <v>119</v>
      </c>
      <c r="B63" s="422" t="s">
        <v>121</v>
      </c>
      <c r="C63" s="14" t="s">
        <v>39</v>
      </c>
      <c r="D63" s="376" t="str">
        <f t="shared" si="40"/>
        <v>------</v>
      </c>
      <c r="E63" s="377" t="str">
        <f t="shared" si="41"/>
        <v>------</v>
      </c>
      <c r="F63" s="374">
        <f t="shared" si="137"/>
        <v>43185</v>
      </c>
      <c r="G63" s="375">
        <f t="shared" si="43"/>
        <v>43185</v>
      </c>
      <c r="H63" s="374">
        <f t="shared" si="138"/>
        <v>43186</v>
      </c>
      <c r="I63" s="375">
        <f t="shared" si="45"/>
        <v>43186</v>
      </c>
      <c r="J63" s="397" t="s">
        <v>35</v>
      </c>
      <c r="K63" s="397" t="s">
        <v>35</v>
      </c>
      <c r="L63" s="398">
        <f t="shared" si="94"/>
        <v>43187</v>
      </c>
      <c r="M63" s="375">
        <f t="shared" si="53"/>
        <v>43187</v>
      </c>
      <c r="N63" s="374">
        <f t="shared" si="47"/>
        <v>43196</v>
      </c>
      <c r="O63" s="375">
        <f t="shared" si="54"/>
        <v>43196</v>
      </c>
      <c r="P63" s="374">
        <f t="shared" si="48"/>
        <v>43195</v>
      </c>
      <c r="Q63" s="375">
        <f t="shared" ref="Q63:U63" si="141">IF(ISBLANK(P63),"",P63)</f>
        <v>43195</v>
      </c>
      <c r="R63" s="374" t="str">
        <f t="shared" si="133"/>
        <v/>
      </c>
      <c r="S63" s="375" t="str">
        <f t="shared" si="141"/>
        <v/>
      </c>
      <c r="T63" s="374">
        <f t="shared" si="134"/>
        <v>43192</v>
      </c>
      <c r="U63" s="375">
        <f t="shared" si="141"/>
        <v>43192</v>
      </c>
      <c r="V63" s="374">
        <f t="shared" si="123"/>
        <v>43193</v>
      </c>
      <c r="W63" s="375">
        <f t="shared" si="124"/>
        <v>43193</v>
      </c>
      <c r="X63" s="374" t="str">
        <f t="shared" si="51"/>
        <v/>
      </c>
      <c r="Y63" s="375" t="str">
        <f t="shared" si="65"/>
        <v/>
      </c>
      <c r="Z63" s="374" t="str">
        <f t="shared" si="52"/>
        <v/>
      </c>
      <c r="AA63" s="377" t="str">
        <f t="shared" si="66"/>
        <v/>
      </c>
      <c r="AB63" s="411" t="s">
        <v>38</v>
      </c>
      <c r="AC63" s="412"/>
      <c r="AD63" s="413"/>
      <c r="AF63" s="487">
        <v>9</v>
      </c>
      <c r="AG63" s="488"/>
      <c r="AH63" s="487">
        <v>8</v>
      </c>
      <c r="AI63" s="488"/>
      <c r="AJ63" s="487"/>
      <c r="AK63" s="488"/>
      <c r="AL63" s="487">
        <v>5</v>
      </c>
      <c r="AM63" s="488"/>
      <c r="AN63" s="487">
        <v>6</v>
      </c>
      <c r="AO63" s="488"/>
      <c r="AP63" s="487"/>
      <c r="AQ63" s="488"/>
      <c r="AR63" s="487"/>
      <c r="AS63" s="488"/>
    </row>
    <row r="64" spans="1:45" s="357" customFormat="1" ht="17.25" customHeight="1">
      <c r="A64" s="463" t="s">
        <v>58</v>
      </c>
      <c r="B64" s="463" t="s">
        <v>122</v>
      </c>
      <c r="C64" s="14" t="s">
        <v>41</v>
      </c>
      <c r="D64" s="457" t="str">
        <f t="shared" si="40"/>
        <v>------</v>
      </c>
      <c r="E64" s="458" t="str">
        <f t="shared" si="41"/>
        <v>------</v>
      </c>
      <c r="F64" s="374">
        <f t="shared" ref="F64:F66" si="142">L64-3</f>
        <v>43185</v>
      </c>
      <c r="G64" s="377">
        <f t="shared" si="43"/>
        <v>43185</v>
      </c>
      <c r="H64" s="374">
        <f t="shared" si="138"/>
        <v>43187</v>
      </c>
      <c r="I64" s="377">
        <f t="shared" si="45"/>
        <v>43187</v>
      </c>
      <c r="J64" s="397" t="s">
        <v>35</v>
      </c>
      <c r="K64" s="397" t="s">
        <v>35</v>
      </c>
      <c r="L64" s="398">
        <f t="shared" si="94"/>
        <v>43188</v>
      </c>
      <c r="M64" s="377">
        <f t="shared" si="53"/>
        <v>43188</v>
      </c>
      <c r="N64" s="374">
        <f t="shared" si="47"/>
        <v>43192</v>
      </c>
      <c r="O64" s="375">
        <f t="shared" si="54"/>
        <v>43192</v>
      </c>
      <c r="P64" s="374">
        <f t="shared" si="48"/>
        <v>43193</v>
      </c>
      <c r="Q64" s="375">
        <f>IF(ISBLANK(P64),"",P64)</f>
        <v>43193</v>
      </c>
      <c r="R64" s="374">
        <f t="shared" si="133"/>
        <v>43194</v>
      </c>
      <c r="S64" s="375">
        <f>IF(ISBLANK(R64),"",R64)</f>
        <v>43194</v>
      </c>
      <c r="T64" s="374"/>
      <c r="U64" s="375"/>
      <c r="V64" s="374"/>
      <c r="W64" s="375"/>
      <c r="X64" s="374" t="str">
        <f t="shared" si="51"/>
        <v/>
      </c>
      <c r="Y64" s="375" t="str">
        <f t="shared" si="65"/>
        <v/>
      </c>
      <c r="Z64" s="374" t="str">
        <f t="shared" si="52"/>
        <v/>
      </c>
      <c r="AA64" s="377" t="str">
        <f t="shared" si="66"/>
        <v/>
      </c>
      <c r="AB64" s="411" t="s">
        <v>42</v>
      </c>
      <c r="AC64" s="412"/>
      <c r="AD64" s="413"/>
      <c r="AF64" s="487">
        <v>4</v>
      </c>
      <c r="AG64" s="488"/>
      <c r="AH64" s="487">
        <v>5</v>
      </c>
      <c r="AI64" s="488"/>
      <c r="AJ64" s="487">
        <v>6</v>
      </c>
      <c r="AK64" s="488"/>
      <c r="AL64" s="487"/>
      <c r="AM64" s="488"/>
      <c r="AN64" s="487"/>
      <c r="AO64" s="488"/>
      <c r="AP64" s="487"/>
      <c r="AQ64" s="488"/>
      <c r="AR64" s="487"/>
      <c r="AS64" s="488"/>
    </row>
    <row r="65" spans="1:45" s="357" customFormat="1" ht="17.25" customHeight="1">
      <c r="A65" s="463" t="s">
        <v>60</v>
      </c>
      <c r="B65" s="463" t="s">
        <v>123</v>
      </c>
      <c r="C65" s="14" t="s">
        <v>43</v>
      </c>
      <c r="D65" s="376" t="str">
        <f t="shared" si="40"/>
        <v>------</v>
      </c>
      <c r="E65" s="377" t="str">
        <f t="shared" si="41"/>
        <v>------</v>
      </c>
      <c r="F65" s="374">
        <f t="shared" si="142"/>
        <v>43185</v>
      </c>
      <c r="G65" s="377">
        <f t="shared" si="43"/>
        <v>43185</v>
      </c>
      <c r="H65" s="374">
        <f t="shared" si="138"/>
        <v>43187</v>
      </c>
      <c r="I65" s="377">
        <f t="shared" si="45"/>
        <v>43187</v>
      </c>
      <c r="J65" s="397" t="s">
        <v>35</v>
      </c>
      <c r="K65" s="397" t="s">
        <v>35</v>
      </c>
      <c r="L65" s="398">
        <f t="shared" si="94"/>
        <v>43188</v>
      </c>
      <c r="M65" s="377">
        <f t="shared" si="53"/>
        <v>43188</v>
      </c>
      <c r="N65" s="374" t="str">
        <f t="shared" si="47"/>
        <v/>
      </c>
      <c r="O65" s="375" t="str">
        <f t="shared" si="54"/>
        <v/>
      </c>
      <c r="P65" s="374" t="str">
        <f t="shared" si="48"/>
        <v/>
      </c>
      <c r="Q65" s="375" t="str">
        <f t="shared" ref="Q65:U65" si="143">IF(ISBLANK(P65),"",P65)</f>
        <v/>
      </c>
      <c r="R65" s="374" t="str">
        <f t="shared" si="133"/>
        <v/>
      </c>
      <c r="S65" s="375" t="str">
        <f t="shared" si="143"/>
        <v/>
      </c>
      <c r="T65" s="374">
        <f t="shared" ref="T65:T69" si="144">IF(ISBLANK(AL65),"",L65+AL65)</f>
        <v>43192</v>
      </c>
      <c r="U65" s="375">
        <f t="shared" si="143"/>
        <v>43192</v>
      </c>
      <c r="V65" s="374">
        <f t="shared" ref="V65:V76" si="145">IF(ISBLANK(AN65),"",L65+AN65)</f>
        <v>43193</v>
      </c>
      <c r="W65" s="375">
        <f t="shared" ref="W65:W76" si="146">IF(ISBLANK(V65),"",V65)</f>
        <v>43193</v>
      </c>
      <c r="X65" s="374" t="str">
        <f t="shared" si="51"/>
        <v/>
      </c>
      <c r="Y65" s="375" t="str">
        <f t="shared" si="65"/>
        <v/>
      </c>
      <c r="Z65" s="374">
        <f t="shared" si="52"/>
        <v>43195</v>
      </c>
      <c r="AA65" s="375">
        <f t="shared" si="66"/>
        <v>43195</v>
      </c>
      <c r="AB65" s="411" t="s">
        <v>42</v>
      </c>
      <c r="AC65" s="412"/>
      <c r="AD65" s="413"/>
      <c r="AF65" s="487"/>
      <c r="AG65" s="488"/>
      <c r="AH65" s="487"/>
      <c r="AI65" s="488"/>
      <c r="AJ65" s="487"/>
      <c r="AK65" s="488"/>
      <c r="AL65" s="487">
        <v>4</v>
      </c>
      <c r="AM65" s="488"/>
      <c r="AN65" s="487">
        <v>5</v>
      </c>
      <c r="AO65" s="488"/>
      <c r="AP65" s="487"/>
      <c r="AQ65" s="488"/>
      <c r="AR65" s="487">
        <v>7</v>
      </c>
      <c r="AS65" s="488"/>
    </row>
    <row r="66" spans="1:45" s="357" customFormat="1" ht="17.25" customHeight="1">
      <c r="A66" s="464" t="s">
        <v>87</v>
      </c>
      <c r="B66" s="464" t="s">
        <v>124</v>
      </c>
      <c r="C66" s="14" t="s">
        <v>44</v>
      </c>
      <c r="D66" s="376" t="str">
        <f t="shared" si="40"/>
        <v>------</v>
      </c>
      <c r="E66" s="377" t="str">
        <f t="shared" si="41"/>
        <v>------</v>
      </c>
      <c r="F66" s="374">
        <f t="shared" si="142"/>
        <v>43185</v>
      </c>
      <c r="G66" s="377">
        <f t="shared" si="43"/>
        <v>43185</v>
      </c>
      <c r="H66" s="374">
        <f t="shared" si="138"/>
        <v>43187</v>
      </c>
      <c r="I66" s="377">
        <f t="shared" si="45"/>
        <v>43187</v>
      </c>
      <c r="J66" s="397" t="s">
        <v>35</v>
      </c>
      <c r="K66" s="397" t="s">
        <v>35</v>
      </c>
      <c r="L66" s="398">
        <f t="shared" si="94"/>
        <v>43188</v>
      </c>
      <c r="M66" s="377">
        <f t="shared" si="53"/>
        <v>43188</v>
      </c>
      <c r="N66" s="374" t="str">
        <f t="shared" si="47"/>
        <v/>
      </c>
      <c r="O66" s="375" t="str">
        <f t="shared" si="54"/>
        <v/>
      </c>
      <c r="P66" s="374" t="str">
        <f t="shared" si="48"/>
        <v/>
      </c>
      <c r="Q66" s="375" t="str">
        <f t="shared" ref="Q66:U66" si="147">IF(ISBLANK(P66),"",P66)</f>
        <v/>
      </c>
      <c r="R66" s="374" t="str">
        <f t="shared" si="133"/>
        <v/>
      </c>
      <c r="S66" s="375" t="str">
        <f t="shared" si="147"/>
        <v/>
      </c>
      <c r="T66" s="374" t="str">
        <f t="shared" si="144"/>
        <v/>
      </c>
      <c r="U66" s="375" t="str">
        <f t="shared" si="147"/>
        <v/>
      </c>
      <c r="V66" s="374" t="str">
        <f t="shared" si="145"/>
        <v/>
      </c>
      <c r="W66" s="375" t="str">
        <f t="shared" si="146"/>
        <v/>
      </c>
      <c r="X66" s="374">
        <f t="shared" si="51"/>
        <v>43194</v>
      </c>
      <c r="Y66" s="375">
        <f t="shared" si="65"/>
        <v>43194</v>
      </c>
      <c r="Z66" s="374">
        <f t="shared" si="52"/>
        <v>43193</v>
      </c>
      <c r="AA66" s="377">
        <f t="shared" si="66"/>
        <v>43193</v>
      </c>
      <c r="AB66" s="411" t="s">
        <v>42</v>
      </c>
      <c r="AC66" s="412"/>
      <c r="AD66" s="413"/>
      <c r="AF66" s="487"/>
      <c r="AG66" s="488"/>
      <c r="AH66" s="487"/>
      <c r="AI66" s="488"/>
      <c r="AJ66" s="487"/>
      <c r="AK66" s="488"/>
      <c r="AL66" s="487"/>
      <c r="AM66" s="488"/>
      <c r="AN66" s="487"/>
      <c r="AO66" s="488"/>
      <c r="AP66" s="487">
        <v>6</v>
      </c>
      <c r="AQ66" s="488"/>
      <c r="AR66" s="487">
        <v>5</v>
      </c>
      <c r="AS66" s="488"/>
    </row>
    <row r="67" spans="1:45" s="357" customFormat="1" ht="17.25" customHeight="1">
      <c r="A67" s="461" t="s">
        <v>64</v>
      </c>
      <c r="B67" s="422" t="s">
        <v>125</v>
      </c>
      <c r="C67" s="14" t="s">
        <v>45</v>
      </c>
      <c r="D67" s="376" t="str">
        <f t="shared" si="40"/>
        <v>------</v>
      </c>
      <c r="E67" s="377" t="str">
        <f t="shared" si="41"/>
        <v>------</v>
      </c>
      <c r="F67" s="374">
        <f t="shared" ref="F67:F69" si="148">L67-2</f>
        <v>43187</v>
      </c>
      <c r="G67" s="375">
        <f t="shared" si="43"/>
        <v>43187</v>
      </c>
      <c r="H67" s="374">
        <f t="shared" si="138"/>
        <v>43188</v>
      </c>
      <c r="I67" s="375">
        <f t="shared" si="45"/>
        <v>43188</v>
      </c>
      <c r="J67" s="397" t="s">
        <v>35</v>
      </c>
      <c r="K67" s="397" t="s">
        <v>35</v>
      </c>
      <c r="L67" s="398">
        <f t="shared" si="94"/>
        <v>43189</v>
      </c>
      <c r="M67" s="375">
        <f t="shared" si="53"/>
        <v>43189</v>
      </c>
      <c r="N67" s="374">
        <f t="shared" si="47"/>
        <v>43195</v>
      </c>
      <c r="O67" s="375">
        <f t="shared" si="54"/>
        <v>43195</v>
      </c>
      <c r="P67" s="374">
        <f t="shared" si="48"/>
        <v>43196</v>
      </c>
      <c r="Q67" s="375">
        <f t="shared" ref="Q67:U67" si="149">IF(ISBLANK(P67),"",P67)</f>
        <v>43196</v>
      </c>
      <c r="R67" s="374">
        <f t="shared" si="133"/>
        <v>43197</v>
      </c>
      <c r="S67" s="375">
        <f t="shared" si="149"/>
        <v>43197</v>
      </c>
      <c r="T67" s="374">
        <f t="shared" si="144"/>
        <v>43193</v>
      </c>
      <c r="U67" s="375">
        <f t="shared" si="149"/>
        <v>43193</v>
      </c>
      <c r="V67" s="374">
        <f t="shared" si="145"/>
        <v>43194</v>
      </c>
      <c r="W67" s="375">
        <f t="shared" si="146"/>
        <v>43194</v>
      </c>
      <c r="X67" s="374" t="str">
        <f t="shared" si="51"/>
        <v/>
      </c>
      <c r="Y67" s="375" t="str">
        <f t="shared" si="65"/>
        <v/>
      </c>
      <c r="Z67" s="374" t="str">
        <f t="shared" si="52"/>
        <v/>
      </c>
      <c r="AA67" s="377" t="str">
        <f t="shared" si="66"/>
        <v/>
      </c>
      <c r="AB67" s="411" t="s">
        <v>38</v>
      </c>
      <c r="AC67" s="412"/>
      <c r="AD67" s="413"/>
      <c r="AF67" s="487">
        <v>6</v>
      </c>
      <c r="AG67" s="488"/>
      <c r="AH67" s="487">
        <v>7</v>
      </c>
      <c r="AI67" s="488"/>
      <c r="AJ67" s="487">
        <v>8</v>
      </c>
      <c r="AK67" s="488"/>
      <c r="AL67" s="487">
        <v>4</v>
      </c>
      <c r="AM67" s="488"/>
      <c r="AN67" s="487">
        <v>5</v>
      </c>
      <c r="AO67" s="488"/>
      <c r="AP67" s="487"/>
      <c r="AQ67" s="488"/>
      <c r="AR67" s="487"/>
      <c r="AS67" s="488"/>
    </row>
    <row r="68" spans="1:45" s="357" customFormat="1" ht="17.45" customHeight="1">
      <c r="A68" s="461" t="s">
        <v>91</v>
      </c>
      <c r="B68" s="422" t="s">
        <v>126</v>
      </c>
      <c r="C68" s="14" t="s">
        <v>46</v>
      </c>
      <c r="D68" s="376" t="str">
        <f t="shared" si="40"/>
        <v>------</v>
      </c>
      <c r="E68" s="377" t="str">
        <f t="shared" si="41"/>
        <v>------</v>
      </c>
      <c r="F68" s="374">
        <f t="shared" si="148"/>
        <v>43187</v>
      </c>
      <c r="G68" s="377">
        <f t="shared" si="43"/>
        <v>43187</v>
      </c>
      <c r="H68" s="374">
        <f t="shared" ref="H68:H72" si="150">L68-1</f>
        <v>43188</v>
      </c>
      <c r="I68" s="377">
        <f t="shared" si="45"/>
        <v>43188</v>
      </c>
      <c r="J68" s="397" t="s">
        <v>35</v>
      </c>
      <c r="K68" s="397" t="s">
        <v>35</v>
      </c>
      <c r="L68" s="398">
        <f t="shared" si="94"/>
        <v>43189</v>
      </c>
      <c r="M68" s="377">
        <f t="shared" si="53"/>
        <v>43189</v>
      </c>
      <c r="N68" s="374">
        <f t="shared" si="47"/>
        <v>43195</v>
      </c>
      <c r="O68" s="375">
        <f t="shared" si="54"/>
        <v>43195</v>
      </c>
      <c r="P68" s="374">
        <f t="shared" si="48"/>
        <v>43195</v>
      </c>
      <c r="Q68" s="375">
        <f t="shared" ref="Q68:U68" si="151">IF(ISBLANK(P68),"",P68)</f>
        <v>43195</v>
      </c>
      <c r="R68" s="374">
        <f t="shared" si="133"/>
        <v>43196</v>
      </c>
      <c r="S68" s="375">
        <f t="shared" si="151"/>
        <v>43196</v>
      </c>
      <c r="T68" s="374">
        <f t="shared" si="144"/>
        <v>43198</v>
      </c>
      <c r="U68" s="375">
        <f t="shared" si="151"/>
        <v>43198</v>
      </c>
      <c r="V68" s="374">
        <f t="shared" si="145"/>
        <v>43197</v>
      </c>
      <c r="W68" s="375">
        <f t="shared" si="146"/>
        <v>43197</v>
      </c>
      <c r="X68" s="374" t="str">
        <f t="shared" si="51"/>
        <v/>
      </c>
      <c r="Y68" s="375" t="str">
        <f t="shared" si="65"/>
        <v/>
      </c>
      <c r="Z68" s="374" t="str">
        <f t="shared" si="52"/>
        <v/>
      </c>
      <c r="AA68" s="377" t="str">
        <f t="shared" si="66"/>
        <v/>
      </c>
      <c r="AB68" s="411" t="s">
        <v>38</v>
      </c>
      <c r="AC68" s="412"/>
      <c r="AD68" s="413"/>
      <c r="AF68" s="487">
        <v>6</v>
      </c>
      <c r="AG68" s="488"/>
      <c r="AH68" s="487">
        <v>6</v>
      </c>
      <c r="AI68" s="488"/>
      <c r="AJ68" s="487">
        <v>7</v>
      </c>
      <c r="AK68" s="488"/>
      <c r="AL68" s="487">
        <v>9</v>
      </c>
      <c r="AM68" s="488"/>
      <c r="AN68" s="487">
        <v>8</v>
      </c>
      <c r="AO68" s="488"/>
      <c r="AP68" s="487"/>
      <c r="AQ68" s="488"/>
      <c r="AR68" s="487"/>
      <c r="AS68" s="488"/>
    </row>
    <row r="69" spans="1:45" s="357" customFormat="1">
      <c r="A69" s="422" t="s">
        <v>68</v>
      </c>
      <c r="B69" s="385" t="s">
        <v>127</v>
      </c>
      <c r="C69" s="14" t="s">
        <v>48</v>
      </c>
      <c r="D69" s="457" t="str">
        <f t="shared" si="40"/>
        <v>------</v>
      </c>
      <c r="E69" s="458" t="str">
        <f t="shared" si="41"/>
        <v>------</v>
      </c>
      <c r="F69" s="374">
        <f t="shared" si="148"/>
        <v>43187</v>
      </c>
      <c r="G69" s="377">
        <f t="shared" si="43"/>
        <v>43187</v>
      </c>
      <c r="H69" s="374">
        <f t="shared" si="150"/>
        <v>43188</v>
      </c>
      <c r="I69" s="377">
        <f t="shared" si="45"/>
        <v>43188</v>
      </c>
      <c r="J69" s="397" t="s">
        <v>35</v>
      </c>
      <c r="K69" s="397" t="s">
        <v>35</v>
      </c>
      <c r="L69" s="398">
        <f t="shared" si="94"/>
        <v>43189</v>
      </c>
      <c r="M69" s="377">
        <f t="shared" si="53"/>
        <v>43189</v>
      </c>
      <c r="N69" s="374">
        <f t="shared" si="47"/>
        <v>43197</v>
      </c>
      <c r="O69" s="375">
        <f t="shared" si="54"/>
        <v>43197</v>
      </c>
      <c r="P69" s="374">
        <f t="shared" si="48"/>
        <v>43197</v>
      </c>
      <c r="Q69" s="375">
        <f t="shared" ref="Q69:U69" si="152">IF(ISBLANK(P69),"",P69)</f>
        <v>43197</v>
      </c>
      <c r="R69" s="374" t="str">
        <f t="shared" si="133"/>
        <v/>
      </c>
      <c r="S69" s="375" t="str">
        <f t="shared" si="152"/>
        <v/>
      </c>
      <c r="T69" s="374">
        <f t="shared" si="144"/>
        <v>43194</v>
      </c>
      <c r="U69" s="375">
        <f t="shared" si="152"/>
        <v>43194</v>
      </c>
      <c r="V69" s="374">
        <f t="shared" si="145"/>
        <v>43195</v>
      </c>
      <c r="W69" s="375">
        <f t="shared" si="146"/>
        <v>43195</v>
      </c>
      <c r="X69" s="374" t="str">
        <f t="shared" si="51"/>
        <v/>
      </c>
      <c r="Y69" s="375" t="str">
        <f t="shared" si="65"/>
        <v/>
      </c>
      <c r="Z69" s="374" t="str">
        <f t="shared" si="52"/>
        <v/>
      </c>
      <c r="AA69" s="377" t="str">
        <f t="shared" si="66"/>
        <v/>
      </c>
      <c r="AB69" s="411" t="s">
        <v>49</v>
      </c>
      <c r="AC69" s="412"/>
      <c r="AD69" s="413"/>
      <c r="AF69" s="487">
        <v>8</v>
      </c>
      <c r="AG69" s="488"/>
      <c r="AH69" s="487">
        <v>8</v>
      </c>
      <c r="AI69" s="488"/>
      <c r="AJ69" s="487"/>
      <c r="AK69" s="488"/>
      <c r="AL69" s="487">
        <v>5</v>
      </c>
      <c r="AM69" s="488"/>
      <c r="AN69" s="487">
        <v>6</v>
      </c>
      <c r="AO69" s="488"/>
      <c r="AP69" s="487"/>
      <c r="AQ69" s="488"/>
      <c r="AR69" s="487"/>
      <c r="AS69" s="488"/>
    </row>
    <row r="70" spans="1:45" s="357" customFormat="1" ht="17.25" customHeight="1">
      <c r="A70" s="463" t="s">
        <v>95</v>
      </c>
      <c r="B70" s="463" t="s">
        <v>59</v>
      </c>
      <c r="C70" s="14" t="s">
        <v>50</v>
      </c>
      <c r="D70" s="376" t="str">
        <f t="shared" si="40"/>
        <v>------</v>
      </c>
      <c r="E70" s="377" t="str">
        <f t="shared" si="41"/>
        <v>------</v>
      </c>
      <c r="F70" s="374">
        <f t="shared" ref="F70:F72" si="153">L70-3</f>
        <v>43187</v>
      </c>
      <c r="G70" s="377">
        <f t="shared" si="43"/>
        <v>43187</v>
      </c>
      <c r="H70" s="374">
        <f t="shared" si="150"/>
        <v>43189</v>
      </c>
      <c r="I70" s="377">
        <f t="shared" si="45"/>
        <v>43189</v>
      </c>
      <c r="J70" s="397" t="s">
        <v>35</v>
      </c>
      <c r="K70" s="397" t="s">
        <v>35</v>
      </c>
      <c r="L70" s="398">
        <f t="shared" si="94"/>
        <v>43190</v>
      </c>
      <c r="M70" s="377">
        <f t="shared" si="53"/>
        <v>43190</v>
      </c>
      <c r="N70" s="374">
        <f t="shared" si="47"/>
        <v>43194</v>
      </c>
      <c r="O70" s="375">
        <f t="shared" si="54"/>
        <v>43194</v>
      </c>
      <c r="P70" s="374">
        <f t="shared" si="48"/>
        <v>43195</v>
      </c>
      <c r="Q70" s="375">
        <f>IF(ISBLANK(P70),"",P70)</f>
        <v>43195</v>
      </c>
      <c r="R70" s="374"/>
      <c r="S70" s="375"/>
      <c r="T70" s="374"/>
      <c r="U70" s="375"/>
      <c r="V70" s="374" t="str">
        <f t="shared" si="145"/>
        <v/>
      </c>
      <c r="W70" s="375" t="str">
        <f t="shared" si="146"/>
        <v/>
      </c>
      <c r="X70" s="374" t="str">
        <f t="shared" si="51"/>
        <v/>
      </c>
      <c r="Y70" s="375" t="str">
        <f t="shared" si="65"/>
        <v/>
      </c>
      <c r="Z70" s="374" t="str">
        <f t="shared" si="52"/>
        <v/>
      </c>
      <c r="AA70" s="377" t="str">
        <f t="shared" si="66"/>
        <v/>
      </c>
      <c r="AB70" s="411" t="s">
        <v>42</v>
      </c>
      <c r="AC70" s="412"/>
      <c r="AD70" s="413"/>
      <c r="AF70" s="487">
        <v>4</v>
      </c>
      <c r="AG70" s="488"/>
      <c r="AH70" s="487">
        <v>5</v>
      </c>
      <c r="AI70" s="488"/>
      <c r="AJ70" s="487"/>
      <c r="AK70" s="488"/>
      <c r="AL70" s="487"/>
      <c r="AM70" s="488"/>
      <c r="AN70" s="487"/>
      <c r="AO70" s="488"/>
      <c r="AP70" s="487"/>
      <c r="AQ70" s="488"/>
      <c r="AR70" s="487"/>
      <c r="AS70" s="488"/>
    </row>
    <row r="71" spans="1:45" s="357" customFormat="1" ht="17.25" customHeight="1">
      <c r="A71" s="422" t="s">
        <v>96</v>
      </c>
      <c r="B71" s="385" t="s">
        <v>128</v>
      </c>
      <c r="C71" s="14" t="s">
        <v>51</v>
      </c>
      <c r="D71" s="376" t="str">
        <f t="shared" si="40"/>
        <v>------</v>
      </c>
      <c r="E71" s="377" t="str">
        <f t="shared" si="41"/>
        <v>------</v>
      </c>
      <c r="F71" s="374">
        <f t="shared" si="153"/>
        <v>43187</v>
      </c>
      <c r="G71" s="377">
        <f t="shared" si="43"/>
        <v>43187</v>
      </c>
      <c r="H71" s="374">
        <f t="shared" si="150"/>
        <v>43189</v>
      </c>
      <c r="I71" s="377">
        <f t="shared" si="45"/>
        <v>43189</v>
      </c>
      <c r="J71" s="397" t="s">
        <v>35</v>
      </c>
      <c r="K71" s="397" t="s">
        <v>35</v>
      </c>
      <c r="L71" s="398">
        <f t="shared" si="94"/>
        <v>43190</v>
      </c>
      <c r="M71" s="377">
        <f t="shared" si="53"/>
        <v>43190</v>
      </c>
      <c r="N71" s="374">
        <f t="shared" si="47"/>
        <v>43195</v>
      </c>
      <c r="O71" s="375">
        <f t="shared" si="54"/>
        <v>43195</v>
      </c>
      <c r="P71" s="374">
        <f t="shared" si="48"/>
        <v>43197</v>
      </c>
      <c r="Q71" s="375">
        <f t="shared" ref="Q71:U71" si="154">IF(ISBLANK(P71),"",P71)</f>
        <v>43197</v>
      </c>
      <c r="R71" s="374">
        <f t="shared" ref="R71:R82" si="155">IF(ISBLANK(AJ71),"",L71+AJ71)</f>
        <v>43194</v>
      </c>
      <c r="S71" s="375">
        <f t="shared" si="154"/>
        <v>43194</v>
      </c>
      <c r="T71" s="374" t="str">
        <f t="shared" ref="T71:T76" si="156">IF(ISBLANK(AL71),"",L71+AL71)</f>
        <v/>
      </c>
      <c r="U71" s="375" t="str">
        <f t="shared" si="154"/>
        <v/>
      </c>
      <c r="V71" s="374" t="str">
        <f t="shared" si="145"/>
        <v/>
      </c>
      <c r="W71" s="375" t="str">
        <f t="shared" si="146"/>
        <v/>
      </c>
      <c r="X71" s="374" t="str">
        <f t="shared" si="51"/>
        <v/>
      </c>
      <c r="Y71" s="375" t="str">
        <f t="shared" si="65"/>
        <v/>
      </c>
      <c r="Z71" s="374" t="str">
        <f t="shared" si="52"/>
        <v/>
      </c>
      <c r="AA71" s="377" t="str">
        <f t="shared" si="66"/>
        <v/>
      </c>
      <c r="AB71" s="411" t="s">
        <v>49</v>
      </c>
      <c r="AC71" s="412"/>
      <c r="AD71" s="413"/>
      <c r="AF71" s="487">
        <v>5</v>
      </c>
      <c r="AG71" s="488"/>
      <c r="AH71" s="487">
        <v>7</v>
      </c>
      <c r="AI71" s="488"/>
      <c r="AJ71" s="487">
        <v>4</v>
      </c>
      <c r="AK71" s="488"/>
      <c r="AL71" s="487"/>
      <c r="AM71" s="488"/>
      <c r="AN71" s="487"/>
      <c r="AO71" s="488"/>
      <c r="AP71" s="487"/>
      <c r="AQ71" s="488"/>
      <c r="AR71" s="487"/>
      <c r="AS71" s="488"/>
    </row>
    <row r="72" spans="1:45" s="357" customFormat="1" ht="17.25" customHeight="1">
      <c r="A72" s="463" t="s">
        <v>129</v>
      </c>
      <c r="B72" s="463" t="s">
        <v>63</v>
      </c>
      <c r="C72" s="14" t="s">
        <v>52</v>
      </c>
      <c r="D72" s="376" t="str">
        <f t="shared" si="40"/>
        <v>------</v>
      </c>
      <c r="E72" s="377" t="str">
        <f t="shared" si="41"/>
        <v>------</v>
      </c>
      <c r="F72" s="374">
        <f t="shared" si="153"/>
        <v>43188</v>
      </c>
      <c r="G72" s="377">
        <f t="shared" si="43"/>
        <v>43188</v>
      </c>
      <c r="H72" s="374">
        <f t="shared" si="150"/>
        <v>43190</v>
      </c>
      <c r="I72" s="377">
        <f t="shared" si="45"/>
        <v>43190</v>
      </c>
      <c r="J72" s="397" t="s">
        <v>35</v>
      </c>
      <c r="K72" s="397" t="s">
        <v>35</v>
      </c>
      <c r="L72" s="398">
        <f t="shared" si="94"/>
        <v>43191</v>
      </c>
      <c r="M72" s="377">
        <f t="shared" si="53"/>
        <v>43191</v>
      </c>
      <c r="N72" s="374">
        <f t="shared" si="47"/>
        <v>43198</v>
      </c>
      <c r="O72" s="375">
        <f t="shared" si="54"/>
        <v>43198</v>
      </c>
      <c r="P72" s="374">
        <f t="shared" si="48"/>
        <v>43198</v>
      </c>
      <c r="Q72" s="375">
        <f t="shared" ref="Q72:U72" si="157">IF(ISBLANK(P72),"",P72)</f>
        <v>43198</v>
      </c>
      <c r="R72" s="374">
        <f t="shared" si="155"/>
        <v>43196</v>
      </c>
      <c r="S72" s="375">
        <f t="shared" si="157"/>
        <v>43196</v>
      </c>
      <c r="T72" s="374">
        <f t="shared" si="156"/>
        <v>43194</v>
      </c>
      <c r="U72" s="375">
        <f t="shared" si="157"/>
        <v>43194</v>
      </c>
      <c r="V72" s="374">
        <f t="shared" si="145"/>
        <v>43195</v>
      </c>
      <c r="W72" s="375">
        <f t="shared" si="146"/>
        <v>43195</v>
      </c>
      <c r="X72" s="374" t="str">
        <f t="shared" si="51"/>
        <v/>
      </c>
      <c r="Y72" s="375" t="str">
        <f t="shared" si="65"/>
        <v/>
      </c>
      <c r="Z72" s="374" t="str">
        <f t="shared" si="52"/>
        <v/>
      </c>
      <c r="AA72" s="377" t="str">
        <f t="shared" si="66"/>
        <v/>
      </c>
      <c r="AB72" s="411" t="s">
        <v>42</v>
      </c>
      <c r="AC72" s="412"/>
      <c r="AD72" s="413"/>
      <c r="AF72" s="487">
        <v>7</v>
      </c>
      <c r="AG72" s="488"/>
      <c r="AH72" s="487">
        <v>7</v>
      </c>
      <c r="AI72" s="488"/>
      <c r="AJ72" s="487">
        <v>5</v>
      </c>
      <c r="AK72" s="488"/>
      <c r="AL72" s="487">
        <v>3</v>
      </c>
      <c r="AM72" s="488"/>
      <c r="AN72" s="487">
        <v>4</v>
      </c>
      <c r="AO72" s="488"/>
      <c r="AP72" s="487"/>
      <c r="AQ72" s="488"/>
      <c r="AR72" s="487"/>
      <c r="AS72" s="488"/>
    </row>
    <row r="73" spans="1:45" s="357" customFormat="1" ht="17.25" customHeight="1">
      <c r="A73" s="465" t="s">
        <v>76</v>
      </c>
      <c r="B73" s="465" t="s">
        <v>130</v>
      </c>
      <c r="C73" s="16" t="s">
        <v>53</v>
      </c>
      <c r="D73" s="393" t="str">
        <f t="shared" si="40"/>
        <v>------</v>
      </c>
      <c r="E73" s="394" t="str">
        <f t="shared" si="41"/>
        <v>------</v>
      </c>
      <c r="F73" s="395">
        <f>L73-4</f>
        <v>43187</v>
      </c>
      <c r="G73" s="396">
        <f t="shared" si="43"/>
        <v>43187</v>
      </c>
      <c r="H73" s="395">
        <f>L73-2</f>
        <v>43189</v>
      </c>
      <c r="I73" s="396">
        <f t="shared" si="45"/>
        <v>43189</v>
      </c>
      <c r="J73" s="401" t="s">
        <v>35</v>
      </c>
      <c r="K73" s="401" t="s">
        <v>35</v>
      </c>
      <c r="L73" s="402">
        <f t="shared" si="94"/>
        <v>43191</v>
      </c>
      <c r="M73" s="396">
        <f t="shared" si="53"/>
        <v>43191</v>
      </c>
      <c r="N73" s="395">
        <f t="shared" si="47"/>
        <v>43195</v>
      </c>
      <c r="O73" s="375">
        <f t="shared" si="54"/>
        <v>43195</v>
      </c>
      <c r="P73" s="395">
        <f t="shared" si="48"/>
        <v>43196</v>
      </c>
      <c r="Q73" s="396">
        <f t="shared" ref="Q73:U73" si="158">IF(ISBLANK(P73),"",P73)</f>
        <v>43196</v>
      </c>
      <c r="R73" s="395" t="str">
        <f t="shared" si="155"/>
        <v/>
      </c>
      <c r="S73" s="396" t="str">
        <f t="shared" si="158"/>
        <v/>
      </c>
      <c r="T73" s="395" t="str">
        <f t="shared" si="156"/>
        <v/>
      </c>
      <c r="U73" s="396" t="str">
        <f t="shared" si="158"/>
        <v/>
      </c>
      <c r="V73" s="395" t="str">
        <f t="shared" si="145"/>
        <v/>
      </c>
      <c r="W73" s="396" t="str">
        <f t="shared" si="146"/>
        <v/>
      </c>
      <c r="X73" s="395" t="str">
        <f t="shared" si="51"/>
        <v/>
      </c>
      <c r="Y73" s="396" t="str">
        <f t="shared" si="65"/>
        <v/>
      </c>
      <c r="Z73" s="395" t="str">
        <f t="shared" si="52"/>
        <v/>
      </c>
      <c r="AA73" s="394" t="str">
        <f t="shared" si="66"/>
        <v/>
      </c>
      <c r="AB73" s="468" t="s">
        <v>36</v>
      </c>
      <c r="AC73" s="419"/>
      <c r="AD73" s="413"/>
      <c r="AF73" s="487">
        <v>4</v>
      </c>
      <c r="AG73" s="488"/>
      <c r="AH73" s="487">
        <v>5</v>
      </c>
      <c r="AI73" s="488"/>
      <c r="AJ73" s="487"/>
      <c r="AK73" s="488"/>
      <c r="AL73" s="487"/>
      <c r="AM73" s="488"/>
      <c r="AN73" s="487"/>
      <c r="AO73" s="488"/>
      <c r="AP73" s="487"/>
      <c r="AQ73" s="488"/>
      <c r="AR73" s="487"/>
      <c r="AS73" s="488"/>
    </row>
    <row r="74" spans="1:45" s="357" customFormat="1" ht="17.25" customHeight="1">
      <c r="A74" s="466" t="s">
        <v>78</v>
      </c>
      <c r="B74" s="466" t="s">
        <v>131</v>
      </c>
      <c r="C74" s="14" t="s">
        <v>34</v>
      </c>
      <c r="D74" s="376" t="str">
        <f t="shared" si="40"/>
        <v>------</v>
      </c>
      <c r="E74" s="377" t="str">
        <f t="shared" si="41"/>
        <v>------</v>
      </c>
      <c r="F74" s="374">
        <f t="shared" ref="F74:F76" si="159">L74-2</f>
        <v>43192</v>
      </c>
      <c r="G74" s="375">
        <f t="shared" si="43"/>
        <v>43192</v>
      </c>
      <c r="H74" s="374">
        <f t="shared" ref="H74:H80" si="160">L74-1</f>
        <v>43193</v>
      </c>
      <c r="I74" s="375">
        <f t="shared" si="45"/>
        <v>43193</v>
      </c>
      <c r="J74" s="397" t="s">
        <v>35</v>
      </c>
      <c r="K74" s="397" t="s">
        <v>35</v>
      </c>
      <c r="L74" s="398">
        <f t="shared" si="94"/>
        <v>43194</v>
      </c>
      <c r="M74" s="375">
        <f t="shared" si="53"/>
        <v>43194</v>
      </c>
      <c r="N74" s="374">
        <f t="shared" si="47"/>
        <v>43199</v>
      </c>
      <c r="O74" s="375">
        <f t="shared" si="54"/>
        <v>43199</v>
      </c>
      <c r="P74" s="374">
        <f t="shared" si="48"/>
        <v>43199</v>
      </c>
      <c r="Q74" s="375">
        <f t="shared" ref="Q74:U74" si="161">IF(ISBLANK(P74),"",P74)</f>
        <v>43199</v>
      </c>
      <c r="R74" s="374" t="str">
        <f t="shared" si="155"/>
        <v/>
      </c>
      <c r="S74" s="375" t="str">
        <f t="shared" si="161"/>
        <v/>
      </c>
      <c r="T74" s="374" t="str">
        <f t="shared" si="156"/>
        <v/>
      </c>
      <c r="U74" s="375" t="str">
        <f t="shared" si="161"/>
        <v/>
      </c>
      <c r="V74" s="374" t="str">
        <f t="shared" si="145"/>
        <v/>
      </c>
      <c r="W74" s="375" t="str">
        <f t="shared" si="146"/>
        <v/>
      </c>
      <c r="X74" s="374" t="str">
        <f t="shared" si="51"/>
        <v/>
      </c>
      <c r="Y74" s="375" t="str">
        <f t="shared" si="65"/>
        <v/>
      </c>
      <c r="Z74" s="374" t="str">
        <f t="shared" si="52"/>
        <v/>
      </c>
      <c r="AA74" s="377" t="str">
        <f t="shared" si="66"/>
        <v/>
      </c>
      <c r="AB74" s="411" t="s">
        <v>36</v>
      </c>
      <c r="AC74" s="470"/>
      <c r="AD74" s="413"/>
      <c r="AF74" s="487">
        <v>5</v>
      </c>
      <c r="AG74" s="488"/>
      <c r="AH74" s="487">
        <v>5</v>
      </c>
      <c r="AI74" s="488"/>
      <c r="AJ74" s="487"/>
      <c r="AK74" s="488"/>
      <c r="AL74" s="487"/>
      <c r="AM74" s="488"/>
      <c r="AN74" s="487"/>
      <c r="AO74" s="488"/>
      <c r="AP74" s="487"/>
      <c r="AQ74" s="488"/>
      <c r="AR74" s="487"/>
      <c r="AS74" s="488"/>
    </row>
    <row r="75" spans="1:45" s="357" customFormat="1" ht="17.25" customHeight="1">
      <c r="A75" s="422" t="s">
        <v>132</v>
      </c>
      <c r="B75" s="422" t="s">
        <v>133</v>
      </c>
      <c r="C75" s="14" t="s">
        <v>37</v>
      </c>
      <c r="D75" s="376" t="str">
        <f t="shared" si="40"/>
        <v>------</v>
      </c>
      <c r="E75" s="377" t="str">
        <f t="shared" si="41"/>
        <v>------</v>
      </c>
      <c r="F75" s="374">
        <f t="shared" si="159"/>
        <v>43192</v>
      </c>
      <c r="G75" s="375">
        <f t="shared" si="43"/>
        <v>43192</v>
      </c>
      <c r="H75" s="374">
        <f t="shared" si="160"/>
        <v>43193</v>
      </c>
      <c r="I75" s="375">
        <f t="shared" si="45"/>
        <v>43193</v>
      </c>
      <c r="J75" s="397" t="s">
        <v>35</v>
      </c>
      <c r="K75" s="397" t="s">
        <v>35</v>
      </c>
      <c r="L75" s="398">
        <f t="shared" si="94"/>
        <v>43194</v>
      </c>
      <c r="M75" s="375">
        <f t="shared" si="53"/>
        <v>43194</v>
      </c>
      <c r="N75" s="374">
        <f t="shared" si="47"/>
        <v>43203</v>
      </c>
      <c r="O75" s="375">
        <f t="shared" si="54"/>
        <v>43203</v>
      </c>
      <c r="P75" s="374">
        <f t="shared" si="48"/>
        <v>43202</v>
      </c>
      <c r="Q75" s="375">
        <f t="shared" ref="Q75:U75" si="162">IF(ISBLANK(P75),"",P75)</f>
        <v>43202</v>
      </c>
      <c r="R75" s="374" t="str">
        <f t="shared" si="155"/>
        <v/>
      </c>
      <c r="S75" s="375" t="str">
        <f t="shared" si="162"/>
        <v/>
      </c>
      <c r="T75" s="374">
        <f t="shared" si="156"/>
        <v>43199</v>
      </c>
      <c r="U75" s="375">
        <f t="shared" si="162"/>
        <v>43199</v>
      </c>
      <c r="V75" s="374">
        <f t="shared" si="145"/>
        <v>43200</v>
      </c>
      <c r="W75" s="375">
        <f t="shared" si="146"/>
        <v>43200</v>
      </c>
      <c r="X75" s="374" t="str">
        <f t="shared" si="51"/>
        <v/>
      </c>
      <c r="Y75" s="375" t="str">
        <f t="shared" si="65"/>
        <v/>
      </c>
      <c r="Z75" s="374" t="str">
        <f t="shared" si="52"/>
        <v/>
      </c>
      <c r="AA75" s="377" t="str">
        <f t="shared" si="66"/>
        <v/>
      </c>
      <c r="AB75" s="411" t="s">
        <v>36</v>
      </c>
      <c r="AC75" s="412"/>
      <c r="AD75" s="413"/>
      <c r="AF75" s="487">
        <v>9</v>
      </c>
      <c r="AG75" s="488"/>
      <c r="AH75" s="487">
        <v>8</v>
      </c>
      <c r="AI75" s="488"/>
      <c r="AJ75" s="487"/>
      <c r="AK75" s="488"/>
      <c r="AL75" s="487">
        <v>5</v>
      </c>
      <c r="AM75" s="488"/>
      <c r="AN75" s="487">
        <v>6</v>
      </c>
      <c r="AO75" s="488"/>
      <c r="AP75" s="487"/>
      <c r="AQ75" s="488"/>
      <c r="AR75" s="487"/>
      <c r="AS75" s="488"/>
    </row>
    <row r="76" spans="1:45" s="357" customFormat="1">
      <c r="A76" s="461" t="s">
        <v>132</v>
      </c>
      <c r="B76" s="422" t="s">
        <v>133</v>
      </c>
      <c r="C76" s="14" t="s">
        <v>39</v>
      </c>
      <c r="D76" s="376" t="str">
        <f t="shared" si="40"/>
        <v>------</v>
      </c>
      <c r="E76" s="377" t="str">
        <f t="shared" si="41"/>
        <v>------</v>
      </c>
      <c r="F76" s="374">
        <f t="shared" si="159"/>
        <v>43192</v>
      </c>
      <c r="G76" s="375">
        <f t="shared" si="43"/>
        <v>43192</v>
      </c>
      <c r="H76" s="374">
        <f t="shared" si="160"/>
        <v>43193</v>
      </c>
      <c r="I76" s="375">
        <f t="shared" si="45"/>
        <v>43193</v>
      </c>
      <c r="J76" s="397" t="s">
        <v>35</v>
      </c>
      <c r="K76" s="397" t="s">
        <v>35</v>
      </c>
      <c r="L76" s="398">
        <f t="shared" si="94"/>
        <v>43194</v>
      </c>
      <c r="M76" s="375">
        <f t="shared" si="53"/>
        <v>43194</v>
      </c>
      <c r="N76" s="374">
        <f t="shared" si="47"/>
        <v>43203</v>
      </c>
      <c r="O76" s="375">
        <f t="shared" si="54"/>
        <v>43203</v>
      </c>
      <c r="P76" s="374">
        <f t="shared" si="48"/>
        <v>43202</v>
      </c>
      <c r="Q76" s="375">
        <f t="shared" ref="Q76:U76" si="163">IF(ISBLANK(P76),"",P76)</f>
        <v>43202</v>
      </c>
      <c r="R76" s="374" t="str">
        <f t="shared" si="155"/>
        <v/>
      </c>
      <c r="S76" s="375" t="str">
        <f t="shared" si="163"/>
        <v/>
      </c>
      <c r="T76" s="374">
        <f t="shared" si="156"/>
        <v>43199</v>
      </c>
      <c r="U76" s="375">
        <f t="shared" si="163"/>
        <v>43199</v>
      </c>
      <c r="V76" s="374">
        <f t="shared" si="145"/>
        <v>43200</v>
      </c>
      <c r="W76" s="375">
        <f t="shared" si="146"/>
        <v>43200</v>
      </c>
      <c r="X76" s="374" t="str">
        <f t="shared" si="51"/>
        <v/>
      </c>
      <c r="Y76" s="375" t="str">
        <f t="shared" si="65"/>
        <v/>
      </c>
      <c r="Z76" s="374" t="str">
        <f t="shared" si="52"/>
        <v/>
      </c>
      <c r="AA76" s="377" t="str">
        <f t="shared" si="66"/>
        <v/>
      </c>
      <c r="AB76" s="411" t="s">
        <v>38</v>
      </c>
      <c r="AC76" s="412"/>
      <c r="AD76" s="413"/>
      <c r="AF76" s="487">
        <v>9</v>
      </c>
      <c r="AG76" s="488"/>
      <c r="AH76" s="487">
        <v>8</v>
      </c>
      <c r="AI76" s="488"/>
      <c r="AJ76" s="487"/>
      <c r="AK76" s="488"/>
      <c r="AL76" s="487">
        <v>5</v>
      </c>
      <c r="AM76" s="488"/>
      <c r="AN76" s="487">
        <v>6</v>
      </c>
      <c r="AO76" s="488"/>
      <c r="AP76" s="487"/>
      <c r="AQ76" s="488"/>
      <c r="AR76" s="487"/>
      <c r="AS76" s="488"/>
    </row>
    <row r="77" spans="1:45" s="357" customFormat="1" ht="17.25" customHeight="1">
      <c r="A77" s="463" t="s">
        <v>83</v>
      </c>
      <c r="B77" s="463" t="s">
        <v>59</v>
      </c>
      <c r="C77" s="14" t="s">
        <v>41</v>
      </c>
      <c r="D77" s="457" t="str">
        <f t="shared" si="40"/>
        <v>------</v>
      </c>
      <c r="E77" s="458" t="str">
        <f t="shared" si="41"/>
        <v>------</v>
      </c>
      <c r="F77" s="374">
        <f t="shared" ref="F77:F79" si="164">L77-3</f>
        <v>43192</v>
      </c>
      <c r="G77" s="377">
        <f t="shared" si="43"/>
        <v>43192</v>
      </c>
      <c r="H77" s="374">
        <f t="shared" si="160"/>
        <v>43194</v>
      </c>
      <c r="I77" s="377">
        <f t="shared" si="45"/>
        <v>43194</v>
      </c>
      <c r="J77" s="397" t="s">
        <v>35</v>
      </c>
      <c r="K77" s="397" t="s">
        <v>35</v>
      </c>
      <c r="L77" s="398">
        <f t="shared" si="94"/>
        <v>43195</v>
      </c>
      <c r="M77" s="377">
        <f t="shared" si="53"/>
        <v>43195</v>
      </c>
      <c r="N77" s="374">
        <f t="shared" si="47"/>
        <v>43199</v>
      </c>
      <c r="O77" s="375">
        <f t="shared" si="54"/>
        <v>43199</v>
      </c>
      <c r="P77" s="374">
        <f t="shared" si="48"/>
        <v>43200</v>
      </c>
      <c r="Q77" s="375">
        <f>IF(ISBLANK(P77),"",P77)</f>
        <v>43200</v>
      </c>
      <c r="R77" s="374">
        <f t="shared" si="155"/>
        <v>43201</v>
      </c>
      <c r="S77" s="375">
        <f>IF(ISBLANK(R77),"",R77)</f>
        <v>43201</v>
      </c>
      <c r="T77" s="374"/>
      <c r="U77" s="375"/>
      <c r="V77" s="374"/>
      <c r="W77" s="375"/>
      <c r="X77" s="374" t="str">
        <f t="shared" si="51"/>
        <v/>
      </c>
      <c r="Y77" s="375" t="str">
        <f t="shared" si="65"/>
        <v/>
      </c>
      <c r="Z77" s="374" t="str">
        <f t="shared" si="52"/>
        <v/>
      </c>
      <c r="AA77" s="377" t="str">
        <f t="shared" si="66"/>
        <v/>
      </c>
      <c r="AB77" s="411" t="s">
        <v>42</v>
      </c>
      <c r="AC77" s="412"/>
      <c r="AD77" s="413"/>
      <c r="AF77" s="487">
        <v>4</v>
      </c>
      <c r="AG77" s="488"/>
      <c r="AH77" s="487">
        <v>5</v>
      </c>
      <c r="AI77" s="488"/>
      <c r="AJ77" s="487">
        <v>6</v>
      </c>
      <c r="AK77" s="488"/>
      <c r="AL77" s="487"/>
      <c r="AM77" s="488"/>
      <c r="AN77" s="487"/>
      <c r="AO77" s="488"/>
      <c r="AP77" s="487"/>
      <c r="AQ77" s="488"/>
      <c r="AR77" s="487"/>
      <c r="AS77" s="488"/>
    </row>
    <row r="78" spans="1:45" s="357" customFormat="1" ht="17.25" customHeight="1">
      <c r="A78" s="463" t="s">
        <v>85</v>
      </c>
      <c r="B78" s="463" t="s">
        <v>75</v>
      </c>
      <c r="C78" s="14" t="s">
        <v>43</v>
      </c>
      <c r="D78" s="376" t="str">
        <f t="shared" si="40"/>
        <v>------</v>
      </c>
      <c r="E78" s="377" t="str">
        <f t="shared" si="41"/>
        <v>------</v>
      </c>
      <c r="F78" s="374">
        <f t="shared" si="164"/>
        <v>43192</v>
      </c>
      <c r="G78" s="377">
        <f t="shared" si="43"/>
        <v>43192</v>
      </c>
      <c r="H78" s="374">
        <f t="shared" si="160"/>
        <v>43194</v>
      </c>
      <c r="I78" s="377">
        <f t="shared" si="45"/>
        <v>43194</v>
      </c>
      <c r="J78" s="397" t="s">
        <v>35</v>
      </c>
      <c r="K78" s="397" t="s">
        <v>35</v>
      </c>
      <c r="L78" s="398">
        <f t="shared" si="94"/>
        <v>43195</v>
      </c>
      <c r="M78" s="377">
        <f t="shared" si="53"/>
        <v>43195</v>
      </c>
      <c r="N78" s="374" t="str">
        <f t="shared" si="47"/>
        <v/>
      </c>
      <c r="O78" s="375" t="str">
        <f t="shared" si="54"/>
        <v/>
      </c>
      <c r="P78" s="374" t="str">
        <f t="shared" si="48"/>
        <v/>
      </c>
      <c r="Q78" s="375" t="str">
        <f t="shared" ref="Q78:U78" si="165">IF(ISBLANK(P78),"",P78)</f>
        <v/>
      </c>
      <c r="R78" s="374" t="str">
        <f t="shared" si="155"/>
        <v/>
      </c>
      <c r="S78" s="375" t="str">
        <f t="shared" si="165"/>
        <v/>
      </c>
      <c r="T78" s="374">
        <f t="shared" ref="T78:T82" si="166">IF(ISBLANK(AL78),"",L78+AL78)</f>
        <v>43199</v>
      </c>
      <c r="U78" s="375">
        <f t="shared" si="165"/>
        <v>43199</v>
      </c>
      <c r="V78" s="374">
        <f t="shared" ref="V78:V89" si="167">IF(ISBLANK(AN78),"",L78+AN78)</f>
        <v>43200</v>
      </c>
      <c r="W78" s="375">
        <f t="shared" ref="W78:W89" si="168">IF(ISBLANK(V78),"",V78)</f>
        <v>43200</v>
      </c>
      <c r="X78" s="374" t="str">
        <f t="shared" si="51"/>
        <v/>
      </c>
      <c r="Y78" s="375" t="str">
        <f t="shared" si="65"/>
        <v/>
      </c>
      <c r="Z78" s="374">
        <f t="shared" si="52"/>
        <v>43202</v>
      </c>
      <c r="AA78" s="375">
        <f t="shared" si="66"/>
        <v>43202</v>
      </c>
      <c r="AB78" s="411" t="s">
        <v>42</v>
      </c>
      <c r="AC78" s="412"/>
      <c r="AD78" s="413"/>
      <c r="AF78" s="487"/>
      <c r="AG78" s="488"/>
      <c r="AH78" s="487"/>
      <c r="AI78" s="488"/>
      <c r="AJ78" s="487"/>
      <c r="AK78" s="488"/>
      <c r="AL78" s="487">
        <v>4</v>
      </c>
      <c r="AM78" s="488"/>
      <c r="AN78" s="487">
        <v>5</v>
      </c>
      <c r="AO78" s="488"/>
      <c r="AP78" s="487"/>
      <c r="AQ78" s="488"/>
      <c r="AR78" s="487">
        <v>7</v>
      </c>
      <c r="AS78" s="488"/>
    </row>
    <row r="79" spans="1:45" s="357" customFormat="1" ht="17.25" customHeight="1">
      <c r="A79" s="464" t="s">
        <v>62</v>
      </c>
      <c r="B79" s="464" t="s">
        <v>84</v>
      </c>
      <c r="C79" s="14" t="s">
        <v>44</v>
      </c>
      <c r="D79" s="376" t="str">
        <f t="shared" si="40"/>
        <v>------</v>
      </c>
      <c r="E79" s="377" t="str">
        <f t="shared" si="41"/>
        <v>------</v>
      </c>
      <c r="F79" s="374">
        <f t="shared" si="164"/>
        <v>43192</v>
      </c>
      <c r="G79" s="377">
        <f t="shared" si="43"/>
        <v>43192</v>
      </c>
      <c r="H79" s="374">
        <f t="shared" si="160"/>
        <v>43194</v>
      </c>
      <c r="I79" s="377">
        <f t="shared" si="45"/>
        <v>43194</v>
      </c>
      <c r="J79" s="397" t="s">
        <v>35</v>
      </c>
      <c r="K79" s="397" t="s">
        <v>35</v>
      </c>
      <c r="L79" s="398">
        <f t="shared" si="94"/>
        <v>43195</v>
      </c>
      <c r="M79" s="377">
        <f t="shared" si="53"/>
        <v>43195</v>
      </c>
      <c r="N79" s="374" t="str">
        <f t="shared" si="47"/>
        <v/>
      </c>
      <c r="O79" s="375" t="str">
        <f t="shared" si="54"/>
        <v/>
      </c>
      <c r="P79" s="374" t="str">
        <f t="shared" si="48"/>
        <v/>
      </c>
      <c r="Q79" s="375" t="str">
        <f t="shared" ref="Q79:U79" si="169">IF(ISBLANK(P79),"",P79)</f>
        <v/>
      </c>
      <c r="R79" s="374" t="str">
        <f t="shared" si="155"/>
        <v/>
      </c>
      <c r="S79" s="375" t="str">
        <f t="shared" si="169"/>
        <v/>
      </c>
      <c r="T79" s="374" t="str">
        <f t="shared" si="166"/>
        <v/>
      </c>
      <c r="U79" s="375" t="str">
        <f t="shared" si="169"/>
        <v/>
      </c>
      <c r="V79" s="374" t="str">
        <f t="shared" si="167"/>
        <v/>
      </c>
      <c r="W79" s="375" t="str">
        <f t="shared" si="168"/>
        <v/>
      </c>
      <c r="X79" s="374">
        <f t="shared" si="51"/>
        <v>43201</v>
      </c>
      <c r="Y79" s="375">
        <f t="shared" si="65"/>
        <v>43201</v>
      </c>
      <c r="Z79" s="374">
        <f t="shared" si="52"/>
        <v>43200</v>
      </c>
      <c r="AA79" s="377">
        <f t="shared" si="66"/>
        <v>43200</v>
      </c>
      <c r="AB79" s="411" t="s">
        <v>42</v>
      </c>
      <c r="AC79" s="412"/>
      <c r="AD79" s="413"/>
      <c r="AF79" s="487"/>
      <c r="AG79" s="488"/>
      <c r="AH79" s="487"/>
      <c r="AI79" s="488"/>
      <c r="AJ79" s="487"/>
      <c r="AK79" s="488"/>
      <c r="AL79" s="487"/>
      <c r="AM79" s="488"/>
      <c r="AN79" s="487"/>
      <c r="AO79" s="488"/>
      <c r="AP79" s="487">
        <v>6</v>
      </c>
      <c r="AQ79" s="488"/>
      <c r="AR79" s="487">
        <v>5</v>
      </c>
      <c r="AS79" s="488"/>
    </row>
    <row r="80" spans="1:45" s="357" customFormat="1" ht="17.25" customHeight="1">
      <c r="A80" s="461" t="s">
        <v>89</v>
      </c>
      <c r="B80" s="422" t="s">
        <v>134</v>
      </c>
      <c r="C80" s="14" t="s">
        <v>45</v>
      </c>
      <c r="D80" s="376" t="str">
        <f t="shared" si="40"/>
        <v>------</v>
      </c>
      <c r="E80" s="377" t="str">
        <f t="shared" si="41"/>
        <v>------</v>
      </c>
      <c r="F80" s="374">
        <f t="shared" ref="F80:F82" si="170">L80-2</f>
        <v>43194</v>
      </c>
      <c r="G80" s="375">
        <f t="shared" si="43"/>
        <v>43194</v>
      </c>
      <c r="H80" s="374">
        <f t="shared" si="160"/>
        <v>43195</v>
      </c>
      <c r="I80" s="375">
        <f t="shared" si="45"/>
        <v>43195</v>
      </c>
      <c r="J80" s="397" t="s">
        <v>35</v>
      </c>
      <c r="K80" s="397" t="s">
        <v>35</v>
      </c>
      <c r="L80" s="398">
        <f t="shared" si="94"/>
        <v>43196</v>
      </c>
      <c r="M80" s="375">
        <f t="shared" si="53"/>
        <v>43196</v>
      </c>
      <c r="N80" s="374">
        <f t="shared" si="47"/>
        <v>43202</v>
      </c>
      <c r="O80" s="375">
        <f t="shared" si="54"/>
        <v>43202</v>
      </c>
      <c r="P80" s="374">
        <f t="shared" si="48"/>
        <v>43203</v>
      </c>
      <c r="Q80" s="375">
        <f t="shared" ref="Q80:U80" si="171">IF(ISBLANK(P80),"",P80)</f>
        <v>43203</v>
      </c>
      <c r="R80" s="374">
        <f t="shared" si="155"/>
        <v>43204</v>
      </c>
      <c r="S80" s="375">
        <f t="shared" si="171"/>
        <v>43204</v>
      </c>
      <c r="T80" s="374">
        <f t="shared" si="166"/>
        <v>43200</v>
      </c>
      <c r="U80" s="375">
        <f t="shared" si="171"/>
        <v>43200</v>
      </c>
      <c r="V80" s="374">
        <f t="shared" si="167"/>
        <v>43201</v>
      </c>
      <c r="W80" s="375">
        <f t="shared" si="168"/>
        <v>43201</v>
      </c>
      <c r="X80" s="374" t="str">
        <f t="shared" si="51"/>
        <v/>
      </c>
      <c r="Y80" s="375" t="str">
        <f t="shared" si="65"/>
        <v/>
      </c>
      <c r="Z80" s="374" t="str">
        <f t="shared" si="52"/>
        <v/>
      </c>
      <c r="AA80" s="377" t="str">
        <f t="shared" si="66"/>
        <v/>
      </c>
      <c r="AB80" s="411" t="s">
        <v>38</v>
      </c>
      <c r="AC80" s="412"/>
      <c r="AD80" s="413"/>
      <c r="AF80" s="487">
        <v>6</v>
      </c>
      <c r="AG80" s="488"/>
      <c r="AH80" s="487">
        <v>7</v>
      </c>
      <c r="AI80" s="488"/>
      <c r="AJ80" s="487">
        <v>8</v>
      </c>
      <c r="AK80" s="488"/>
      <c r="AL80" s="487">
        <v>4</v>
      </c>
      <c r="AM80" s="488"/>
      <c r="AN80" s="487">
        <v>5</v>
      </c>
      <c r="AO80" s="488"/>
      <c r="AP80" s="487"/>
      <c r="AQ80" s="488"/>
      <c r="AR80" s="487"/>
      <c r="AS80" s="488"/>
    </row>
    <row r="81" spans="1:45" s="357" customFormat="1" ht="17.25" customHeight="1">
      <c r="A81" s="461" t="s">
        <v>66</v>
      </c>
      <c r="B81" s="422" t="s">
        <v>135</v>
      </c>
      <c r="C81" s="14" t="s">
        <v>46</v>
      </c>
      <c r="D81" s="376" t="str">
        <f t="shared" si="40"/>
        <v>------</v>
      </c>
      <c r="E81" s="377" t="str">
        <f t="shared" ref="E81:E112" si="172">IF(ISBLANK(D81),"",(D81))</f>
        <v>------</v>
      </c>
      <c r="F81" s="374">
        <f t="shared" si="170"/>
        <v>43194</v>
      </c>
      <c r="G81" s="377">
        <f t="shared" si="43"/>
        <v>43194</v>
      </c>
      <c r="H81" s="374">
        <f t="shared" ref="H81:H85" si="173">L81-1</f>
        <v>43195</v>
      </c>
      <c r="I81" s="377">
        <f t="shared" si="45"/>
        <v>43195</v>
      </c>
      <c r="J81" s="397" t="s">
        <v>35</v>
      </c>
      <c r="K81" s="397" t="s">
        <v>35</v>
      </c>
      <c r="L81" s="398">
        <f t="shared" si="94"/>
        <v>43196</v>
      </c>
      <c r="M81" s="377">
        <f t="shared" si="53"/>
        <v>43196</v>
      </c>
      <c r="N81" s="374">
        <f t="shared" si="47"/>
        <v>43202</v>
      </c>
      <c r="O81" s="375">
        <f t="shared" si="54"/>
        <v>43202</v>
      </c>
      <c r="P81" s="374">
        <f t="shared" si="48"/>
        <v>43202</v>
      </c>
      <c r="Q81" s="375">
        <f t="shared" ref="Q81:U81" si="174">IF(ISBLANK(P81),"",P81)</f>
        <v>43202</v>
      </c>
      <c r="R81" s="374">
        <f t="shared" si="155"/>
        <v>43203</v>
      </c>
      <c r="S81" s="375">
        <f t="shared" si="174"/>
        <v>43203</v>
      </c>
      <c r="T81" s="374">
        <f t="shared" si="166"/>
        <v>43205</v>
      </c>
      <c r="U81" s="375">
        <f t="shared" si="174"/>
        <v>43205</v>
      </c>
      <c r="V81" s="374">
        <f t="shared" si="167"/>
        <v>43204</v>
      </c>
      <c r="W81" s="375">
        <f t="shared" si="168"/>
        <v>43204</v>
      </c>
      <c r="X81" s="374" t="str">
        <f t="shared" si="51"/>
        <v/>
      </c>
      <c r="Y81" s="375" t="str">
        <f t="shared" si="65"/>
        <v/>
      </c>
      <c r="Z81" s="374" t="str">
        <f t="shared" si="52"/>
        <v/>
      </c>
      <c r="AA81" s="377" t="str">
        <f t="shared" si="66"/>
        <v/>
      </c>
      <c r="AB81" s="411" t="s">
        <v>38</v>
      </c>
      <c r="AC81" s="412"/>
      <c r="AD81" s="413"/>
      <c r="AF81" s="487">
        <v>6</v>
      </c>
      <c r="AG81" s="488"/>
      <c r="AH81" s="487">
        <v>6</v>
      </c>
      <c r="AI81" s="488"/>
      <c r="AJ81" s="487">
        <v>7</v>
      </c>
      <c r="AK81" s="488"/>
      <c r="AL81" s="487">
        <v>9</v>
      </c>
      <c r="AM81" s="488"/>
      <c r="AN81" s="487">
        <v>8</v>
      </c>
      <c r="AO81" s="488"/>
      <c r="AP81" s="487"/>
      <c r="AQ81" s="488"/>
      <c r="AR81" s="487"/>
      <c r="AS81" s="488"/>
    </row>
    <row r="82" spans="1:45" s="357" customFormat="1" ht="17.25" customHeight="1">
      <c r="A82" s="422" t="s">
        <v>136</v>
      </c>
      <c r="B82" s="385" t="s">
        <v>137</v>
      </c>
      <c r="C82" s="14" t="s">
        <v>48</v>
      </c>
      <c r="D82" s="457" t="str">
        <f t="shared" ref="D82:D112" si="175">IF(ISBLANK(AD82),"------",(L82-5))</f>
        <v>------</v>
      </c>
      <c r="E82" s="458" t="str">
        <f t="shared" si="172"/>
        <v>------</v>
      </c>
      <c r="F82" s="374">
        <f t="shared" si="170"/>
        <v>43194</v>
      </c>
      <c r="G82" s="377">
        <f t="shared" ref="G82:G112" si="176">IF(ISBLANK(F82),"",F82)</f>
        <v>43194</v>
      </c>
      <c r="H82" s="374">
        <f t="shared" si="173"/>
        <v>43195</v>
      </c>
      <c r="I82" s="377">
        <f t="shared" ref="I82:I112" si="177">IF(ISBLANK(H82),"",H82)</f>
        <v>43195</v>
      </c>
      <c r="J82" s="397" t="s">
        <v>35</v>
      </c>
      <c r="K82" s="397" t="s">
        <v>35</v>
      </c>
      <c r="L82" s="398">
        <f t="shared" si="94"/>
        <v>43196</v>
      </c>
      <c r="M82" s="377">
        <f t="shared" ref="M82:Q82" si="178">IF(ISBLANK(L82),"",L82)</f>
        <v>43196</v>
      </c>
      <c r="N82" s="374">
        <f t="shared" ref="N82:N112" si="179">IF(ISBLANK(AF82),"",L82+AF82)</f>
        <v>43204</v>
      </c>
      <c r="O82" s="375">
        <f t="shared" si="178"/>
        <v>43204</v>
      </c>
      <c r="P82" s="374">
        <f t="shared" ref="P82:P112" si="180">IF(ISBLANK(AH82),"",L82+AH82)</f>
        <v>43204</v>
      </c>
      <c r="Q82" s="375">
        <f t="shared" si="178"/>
        <v>43204</v>
      </c>
      <c r="R82" s="374" t="str">
        <f t="shared" si="155"/>
        <v/>
      </c>
      <c r="S82" s="375" t="str">
        <f t="shared" ref="S82:S95" si="181">IF(ISBLANK(R82),"",R82)</f>
        <v/>
      </c>
      <c r="T82" s="374">
        <f t="shared" si="166"/>
        <v>43201</v>
      </c>
      <c r="U82" s="375">
        <f t="shared" ref="U82:U89" si="182">IF(ISBLANK(T82),"",T82)</f>
        <v>43201</v>
      </c>
      <c r="V82" s="374">
        <f t="shared" si="167"/>
        <v>43202</v>
      </c>
      <c r="W82" s="375">
        <f t="shared" si="168"/>
        <v>43202</v>
      </c>
      <c r="X82" s="374" t="str">
        <f t="shared" ref="X82:X112" si="183">IF(ISBLANK(AP82),"",L82+AP82)</f>
        <v/>
      </c>
      <c r="Y82" s="375" t="str">
        <f t="shared" si="65"/>
        <v/>
      </c>
      <c r="Z82" s="374" t="str">
        <f t="shared" ref="Z82:Z112" si="184">IF(ISBLANK(AR82),"",L82+AR82)</f>
        <v/>
      </c>
      <c r="AA82" s="377" t="str">
        <f t="shared" si="66"/>
        <v/>
      </c>
      <c r="AB82" s="411" t="s">
        <v>49</v>
      </c>
      <c r="AC82" s="412"/>
      <c r="AD82" s="413"/>
      <c r="AF82" s="487">
        <v>8</v>
      </c>
      <c r="AG82" s="488"/>
      <c r="AH82" s="487">
        <v>8</v>
      </c>
      <c r="AI82" s="488"/>
      <c r="AJ82" s="487"/>
      <c r="AK82" s="488"/>
      <c r="AL82" s="487">
        <v>5</v>
      </c>
      <c r="AM82" s="488"/>
      <c r="AN82" s="487">
        <v>6</v>
      </c>
      <c r="AO82" s="488"/>
      <c r="AP82" s="487"/>
      <c r="AQ82" s="488"/>
      <c r="AR82" s="487"/>
      <c r="AS82" s="488"/>
    </row>
    <row r="83" spans="1:45" s="357" customFormat="1" ht="17.45" customHeight="1">
      <c r="A83" s="463" t="s">
        <v>70</v>
      </c>
      <c r="B83" s="463" t="s">
        <v>59</v>
      </c>
      <c r="C83" s="14" t="s">
        <v>50</v>
      </c>
      <c r="D83" s="376" t="str">
        <f t="shared" si="175"/>
        <v>------</v>
      </c>
      <c r="E83" s="377" t="str">
        <f t="shared" si="172"/>
        <v>------</v>
      </c>
      <c r="F83" s="374">
        <f t="shared" ref="F83:F85" si="185">L83-3</f>
        <v>43194</v>
      </c>
      <c r="G83" s="377">
        <f t="shared" si="176"/>
        <v>43194</v>
      </c>
      <c r="H83" s="374">
        <f t="shared" si="173"/>
        <v>43196</v>
      </c>
      <c r="I83" s="377">
        <f t="shared" si="177"/>
        <v>43196</v>
      </c>
      <c r="J83" s="397" t="s">
        <v>35</v>
      </c>
      <c r="K83" s="397" t="s">
        <v>35</v>
      </c>
      <c r="L83" s="398">
        <f t="shared" si="94"/>
        <v>43197</v>
      </c>
      <c r="M83" s="377">
        <f t="shared" ref="M83:Q83" si="186">IF(ISBLANK(L83),"",L83)</f>
        <v>43197</v>
      </c>
      <c r="N83" s="374">
        <f t="shared" si="179"/>
        <v>43201</v>
      </c>
      <c r="O83" s="375">
        <f t="shared" si="186"/>
        <v>43201</v>
      </c>
      <c r="P83" s="374">
        <f t="shared" si="180"/>
        <v>43202</v>
      </c>
      <c r="Q83" s="375">
        <f t="shared" si="186"/>
        <v>43202</v>
      </c>
      <c r="R83" s="374"/>
      <c r="S83" s="375"/>
      <c r="T83" s="374"/>
      <c r="U83" s="375"/>
      <c r="V83" s="374" t="str">
        <f t="shared" si="167"/>
        <v/>
      </c>
      <c r="W83" s="375" t="str">
        <f t="shared" si="168"/>
        <v/>
      </c>
      <c r="X83" s="374" t="str">
        <f t="shared" si="183"/>
        <v/>
      </c>
      <c r="Y83" s="375" t="str">
        <f t="shared" si="65"/>
        <v/>
      </c>
      <c r="Z83" s="374" t="str">
        <f t="shared" si="184"/>
        <v/>
      </c>
      <c r="AA83" s="377" t="str">
        <f t="shared" si="66"/>
        <v/>
      </c>
      <c r="AB83" s="411" t="s">
        <v>42</v>
      </c>
      <c r="AC83" s="412"/>
      <c r="AD83" s="413"/>
      <c r="AF83" s="487">
        <v>4</v>
      </c>
      <c r="AG83" s="488"/>
      <c r="AH83" s="487">
        <v>5</v>
      </c>
      <c r="AI83" s="488"/>
      <c r="AJ83" s="487"/>
      <c r="AK83" s="488"/>
      <c r="AL83" s="487"/>
      <c r="AM83" s="488"/>
      <c r="AN83" s="487"/>
      <c r="AO83" s="488"/>
      <c r="AP83" s="487"/>
      <c r="AQ83" s="488"/>
      <c r="AR83" s="487"/>
      <c r="AS83" s="488"/>
    </row>
    <row r="84" spans="1:45" s="357" customFormat="1">
      <c r="A84" s="422" t="s">
        <v>113</v>
      </c>
      <c r="B84" s="385" t="s">
        <v>138</v>
      </c>
      <c r="C84" s="14" t="s">
        <v>51</v>
      </c>
      <c r="D84" s="376" t="str">
        <f t="shared" si="175"/>
        <v>------</v>
      </c>
      <c r="E84" s="377" t="str">
        <f t="shared" si="172"/>
        <v>------</v>
      </c>
      <c r="F84" s="374">
        <f t="shared" si="185"/>
        <v>43194</v>
      </c>
      <c r="G84" s="377">
        <f t="shared" si="176"/>
        <v>43194</v>
      </c>
      <c r="H84" s="374">
        <f t="shared" si="173"/>
        <v>43196</v>
      </c>
      <c r="I84" s="377">
        <f t="shared" si="177"/>
        <v>43196</v>
      </c>
      <c r="J84" s="397" t="s">
        <v>35</v>
      </c>
      <c r="K84" s="397" t="s">
        <v>35</v>
      </c>
      <c r="L84" s="398">
        <f t="shared" si="94"/>
        <v>43197</v>
      </c>
      <c r="M84" s="377">
        <f t="shared" ref="M84:Q84" si="187">IF(ISBLANK(L84),"",L84)</f>
        <v>43197</v>
      </c>
      <c r="N84" s="374">
        <f t="shared" si="179"/>
        <v>43202</v>
      </c>
      <c r="O84" s="375">
        <f t="shared" si="187"/>
        <v>43202</v>
      </c>
      <c r="P84" s="374">
        <f t="shared" si="180"/>
        <v>43204</v>
      </c>
      <c r="Q84" s="375">
        <f t="shared" si="187"/>
        <v>43204</v>
      </c>
      <c r="R84" s="374">
        <f t="shared" ref="R84:R95" si="188">IF(ISBLANK(AJ84),"",L84+AJ84)</f>
        <v>43201</v>
      </c>
      <c r="S84" s="375">
        <f t="shared" si="181"/>
        <v>43201</v>
      </c>
      <c r="T84" s="374" t="str">
        <f t="shared" ref="T84:T89" si="189">IF(ISBLANK(AL84),"",L84+AL84)</f>
        <v/>
      </c>
      <c r="U84" s="375" t="str">
        <f t="shared" si="182"/>
        <v/>
      </c>
      <c r="V84" s="374" t="str">
        <f t="shared" si="167"/>
        <v/>
      </c>
      <c r="W84" s="375" t="str">
        <f t="shared" si="168"/>
        <v/>
      </c>
      <c r="X84" s="374" t="str">
        <f t="shared" si="183"/>
        <v/>
      </c>
      <c r="Y84" s="375" t="str">
        <f t="shared" si="65"/>
        <v/>
      </c>
      <c r="Z84" s="374" t="str">
        <f t="shared" si="184"/>
        <v/>
      </c>
      <c r="AA84" s="377" t="str">
        <f t="shared" si="66"/>
        <v/>
      </c>
      <c r="AB84" s="411" t="s">
        <v>49</v>
      </c>
      <c r="AC84" s="412"/>
      <c r="AD84" s="413"/>
      <c r="AF84" s="487">
        <v>5</v>
      </c>
      <c r="AG84" s="488"/>
      <c r="AH84" s="487">
        <v>7</v>
      </c>
      <c r="AI84" s="488"/>
      <c r="AJ84" s="487">
        <v>4</v>
      </c>
      <c r="AK84" s="488"/>
      <c r="AL84" s="487"/>
      <c r="AM84" s="488"/>
      <c r="AN84" s="487"/>
      <c r="AO84" s="488"/>
      <c r="AP84" s="487"/>
      <c r="AQ84" s="488"/>
      <c r="AR84" s="487"/>
      <c r="AS84" s="488"/>
    </row>
    <row r="85" spans="1:45" s="357" customFormat="1" ht="17.25" customHeight="1">
      <c r="A85" s="463" t="s">
        <v>74</v>
      </c>
      <c r="B85" s="463" t="s">
        <v>63</v>
      </c>
      <c r="C85" s="14" t="s">
        <v>52</v>
      </c>
      <c r="D85" s="376" t="str">
        <f t="shared" si="175"/>
        <v>------</v>
      </c>
      <c r="E85" s="377" t="str">
        <f t="shared" si="172"/>
        <v>------</v>
      </c>
      <c r="F85" s="374">
        <f t="shared" si="185"/>
        <v>43195</v>
      </c>
      <c r="G85" s="377">
        <f t="shared" si="176"/>
        <v>43195</v>
      </c>
      <c r="H85" s="374">
        <f t="shared" si="173"/>
        <v>43197</v>
      </c>
      <c r="I85" s="377">
        <f t="shared" si="177"/>
        <v>43197</v>
      </c>
      <c r="J85" s="397" t="s">
        <v>35</v>
      </c>
      <c r="K85" s="397" t="s">
        <v>35</v>
      </c>
      <c r="L85" s="398">
        <f t="shared" si="94"/>
        <v>43198</v>
      </c>
      <c r="M85" s="377">
        <f t="shared" ref="M85:Q85" si="190">IF(ISBLANK(L85),"",L85)</f>
        <v>43198</v>
      </c>
      <c r="N85" s="374">
        <f t="shared" si="179"/>
        <v>43205</v>
      </c>
      <c r="O85" s="375">
        <f t="shared" si="190"/>
        <v>43205</v>
      </c>
      <c r="P85" s="374">
        <f t="shared" si="180"/>
        <v>43205</v>
      </c>
      <c r="Q85" s="375">
        <f t="shared" si="190"/>
        <v>43205</v>
      </c>
      <c r="R85" s="374">
        <f t="shared" si="188"/>
        <v>43203</v>
      </c>
      <c r="S85" s="375">
        <f t="shared" si="181"/>
        <v>43203</v>
      </c>
      <c r="T85" s="374">
        <f t="shared" si="189"/>
        <v>43201</v>
      </c>
      <c r="U85" s="375">
        <f t="shared" si="182"/>
        <v>43201</v>
      </c>
      <c r="V85" s="374">
        <f t="shared" si="167"/>
        <v>43202</v>
      </c>
      <c r="W85" s="375">
        <f t="shared" si="168"/>
        <v>43202</v>
      </c>
      <c r="X85" s="374" t="str">
        <f t="shared" si="183"/>
        <v/>
      </c>
      <c r="Y85" s="375" t="str">
        <f t="shared" si="65"/>
        <v/>
      </c>
      <c r="Z85" s="374" t="str">
        <f t="shared" si="184"/>
        <v/>
      </c>
      <c r="AA85" s="377" t="str">
        <f t="shared" si="66"/>
        <v/>
      </c>
      <c r="AB85" s="411" t="s">
        <v>42</v>
      </c>
      <c r="AC85" s="412"/>
      <c r="AD85" s="413"/>
      <c r="AF85" s="487">
        <v>7</v>
      </c>
      <c r="AG85" s="488"/>
      <c r="AH85" s="487">
        <v>7</v>
      </c>
      <c r="AI85" s="488"/>
      <c r="AJ85" s="487">
        <v>5</v>
      </c>
      <c r="AK85" s="488"/>
      <c r="AL85" s="487">
        <v>3</v>
      </c>
      <c r="AM85" s="488"/>
      <c r="AN85" s="487">
        <v>4</v>
      </c>
      <c r="AO85" s="488"/>
      <c r="AP85" s="487"/>
      <c r="AQ85" s="488"/>
      <c r="AR85" s="487"/>
      <c r="AS85" s="488"/>
    </row>
    <row r="86" spans="1:45" s="357" customFormat="1" ht="17.25" customHeight="1" thickBot="1">
      <c r="A86" s="465" t="s">
        <v>99</v>
      </c>
      <c r="B86" s="465" t="s">
        <v>139</v>
      </c>
      <c r="C86" s="16" t="s">
        <v>53</v>
      </c>
      <c r="D86" s="393" t="str">
        <f t="shared" si="175"/>
        <v>------</v>
      </c>
      <c r="E86" s="394" t="str">
        <f t="shared" si="172"/>
        <v>------</v>
      </c>
      <c r="F86" s="395">
        <f>L86-4</f>
        <v>43194</v>
      </c>
      <c r="G86" s="396">
        <f t="shared" si="176"/>
        <v>43194</v>
      </c>
      <c r="H86" s="395">
        <f>L86-2</f>
        <v>43196</v>
      </c>
      <c r="I86" s="396">
        <f t="shared" si="177"/>
        <v>43196</v>
      </c>
      <c r="J86" s="401" t="s">
        <v>35</v>
      </c>
      <c r="K86" s="401" t="s">
        <v>35</v>
      </c>
      <c r="L86" s="402">
        <f t="shared" si="94"/>
        <v>43198</v>
      </c>
      <c r="M86" s="396">
        <f t="shared" ref="M86:Q86" si="191">IF(ISBLANK(L86),"",L86)</f>
        <v>43198</v>
      </c>
      <c r="N86" s="395">
        <f t="shared" si="179"/>
        <v>43202</v>
      </c>
      <c r="O86" s="396">
        <f t="shared" si="191"/>
        <v>43202</v>
      </c>
      <c r="P86" s="395">
        <f t="shared" si="180"/>
        <v>43203</v>
      </c>
      <c r="Q86" s="396">
        <f t="shared" si="191"/>
        <v>43203</v>
      </c>
      <c r="R86" s="395" t="str">
        <f t="shared" si="188"/>
        <v/>
      </c>
      <c r="S86" s="396" t="str">
        <f t="shared" si="181"/>
        <v/>
      </c>
      <c r="T86" s="395" t="str">
        <f t="shared" si="189"/>
        <v/>
      </c>
      <c r="U86" s="396" t="str">
        <f t="shared" si="182"/>
        <v/>
      </c>
      <c r="V86" s="395" t="str">
        <f t="shared" si="167"/>
        <v/>
      </c>
      <c r="W86" s="396" t="str">
        <f t="shared" si="168"/>
        <v/>
      </c>
      <c r="X86" s="395" t="str">
        <f t="shared" si="183"/>
        <v/>
      </c>
      <c r="Y86" s="396" t="str">
        <f t="shared" si="65"/>
        <v/>
      </c>
      <c r="Z86" s="395" t="str">
        <f t="shared" si="184"/>
        <v/>
      </c>
      <c r="AA86" s="394" t="str">
        <f t="shared" si="66"/>
        <v/>
      </c>
      <c r="AB86" s="468" t="s">
        <v>36</v>
      </c>
      <c r="AC86" s="419"/>
      <c r="AD86" s="413"/>
      <c r="AF86" s="487">
        <v>4</v>
      </c>
      <c r="AG86" s="488"/>
      <c r="AH86" s="487">
        <v>5</v>
      </c>
      <c r="AI86" s="488"/>
      <c r="AJ86" s="487"/>
      <c r="AK86" s="488"/>
      <c r="AL86" s="487"/>
      <c r="AM86" s="488"/>
      <c r="AN86" s="487"/>
      <c r="AO86" s="488"/>
      <c r="AP86" s="487"/>
      <c r="AQ86" s="488"/>
      <c r="AR86" s="487"/>
      <c r="AS86" s="488"/>
    </row>
    <row r="87" spans="1:45" s="357" customFormat="1" ht="17.25" hidden="1" customHeight="1">
      <c r="A87" s="472"/>
      <c r="B87" s="472"/>
      <c r="C87" s="14"/>
      <c r="D87" s="376" t="str">
        <f t="shared" si="175"/>
        <v>------</v>
      </c>
      <c r="E87" s="377" t="str">
        <f t="shared" si="172"/>
        <v>------</v>
      </c>
      <c r="F87" s="374"/>
      <c r="G87" s="677"/>
      <c r="H87" s="405"/>
      <c r="I87" s="677"/>
      <c r="J87" s="695"/>
      <c r="K87" s="695"/>
      <c r="L87" s="696"/>
      <c r="M87" s="677"/>
      <c r="N87" s="405"/>
      <c r="O87" s="677"/>
      <c r="P87" s="405"/>
      <c r="Q87" s="677"/>
      <c r="R87" s="405"/>
      <c r="S87" s="677"/>
      <c r="T87" s="405"/>
      <c r="U87" s="677"/>
      <c r="V87" s="405"/>
      <c r="W87" s="677"/>
      <c r="X87" s="405"/>
      <c r="Y87" s="677"/>
      <c r="Z87" s="405"/>
      <c r="AA87" s="406"/>
      <c r="AB87" s="697"/>
      <c r="AC87" s="698"/>
      <c r="AD87" s="413"/>
      <c r="AF87" s="487">
        <v>5</v>
      </c>
      <c r="AG87" s="488"/>
      <c r="AH87" s="487">
        <v>5</v>
      </c>
      <c r="AI87" s="488"/>
      <c r="AJ87" s="487"/>
      <c r="AK87" s="488"/>
      <c r="AL87" s="487"/>
      <c r="AM87" s="488"/>
      <c r="AN87" s="487"/>
      <c r="AO87" s="488"/>
      <c r="AP87" s="487"/>
      <c r="AQ87" s="488"/>
      <c r="AR87" s="487"/>
      <c r="AS87" s="488"/>
    </row>
    <row r="88" spans="1:45" s="357" customFormat="1" ht="17.25" customHeight="1" thickTop="1">
      <c r="A88" s="422" t="s">
        <v>140</v>
      </c>
      <c r="B88" s="422" t="s">
        <v>141</v>
      </c>
      <c r="C88" s="14" t="s">
        <v>37</v>
      </c>
      <c r="D88" s="376" t="str">
        <f t="shared" si="175"/>
        <v>------</v>
      </c>
      <c r="E88" s="377" t="str">
        <f t="shared" si="172"/>
        <v>------</v>
      </c>
      <c r="F88" s="374">
        <f t="shared" ref="F88:F89" si="192">L88-2</f>
        <v>43199</v>
      </c>
      <c r="G88" s="699">
        <f t="shared" si="176"/>
        <v>43199</v>
      </c>
      <c r="H88" s="700">
        <f t="shared" ref="H88:H93" si="193">L88-1</f>
        <v>43200</v>
      </c>
      <c r="I88" s="699">
        <f t="shared" si="177"/>
        <v>43200</v>
      </c>
      <c r="J88" s="701" t="s">
        <v>35</v>
      </c>
      <c r="K88" s="701" t="s">
        <v>35</v>
      </c>
      <c r="L88" s="702">
        <f t="shared" si="94"/>
        <v>43201</v>
      </c>
      <c r="M88" s="699">
        <f t="shared" ref="M88:Q88" si="194">IF(ISBLANK(L88),"",L88)</f>
        <v>43201</v>
      </c>
      <c r="N88" s="700">
        <f t="shared" si="179"/>
        <v>43210</v>
      </c>
      <c r="O88" s="699">
        <f t="shared" si="194"/>
        <v>43210</v>
      </c>
      <c r="P88" s="700">
        <f t="shared" si="180"/>
        <v>43209</v>
      </c>
      <c r="Q88" s="699">
        <f t="shared" si="194"/>
        <v>43209</v>
      </c>
      <c r="R88" s="700" t="str">
        <f t="shared" si="188"/>
        <v/>
      </c>
      <c r="S88" s="699" t="str">
        <f t="shared" si="181"/>
        <v/>
      </c>
      <c r="T88" s="700">
        <f t="shared" si="189"/>
        <v>43206</v>
      </c>
      <c r="U88" s="699">
        <f t="shared" si="182"/>
        <v>43206</v>
      </c>
      <c r="V88" s="700">
        <f t="shared" si="167"/>
        <v>43207</v>
      </c>
      <c r="W88" s="699">
        <f t="shared" si="168"/>
        <v>43207</v>
      </c>
      <c r="X88" s="700" t="str">
        <f t="shared" si="183"/>
        <v/>
      </c>
      <c r="Y88" s="699" t="str">
        <f t="shared" ref="Y88:Y112" si="195">IF(ISBLANK(X88),"",X88)</f>
        <v/>
      </c>
      <c r="Z88" s="700" t="str">
        <f t="shared" si="184"/>
        <v/>
      </c>
      <c r="AA88" s="678" t="str">
        <f t="shared" ref="AA88:AA112" si="196">IF(ISBLANK(Z88),"",Z88)</f>
        <v/>
      </c>
      <c r="AB88" s="703" t="s">
        <v>36</v>
      </c>
      <c r="AC88" s="704"/>
      <c r="AD88" s="413"/>
      <c r="AF88" s="487">
        <v>9</v>
      </c>
      <c r="AG88" s="488"/>
      <c r="AH88" s="487">
        <v>8</v>
      </c>
      <c r="AI88" s="488"/>
      <c r="AJ88" s="487"/>
      <c r="AK88" s="488"/>
      <c r="AL88" s="487">
        <v>5</v>
      </c>
      <c r="AM88" s="488"/>
      <c r="AN88" s="487">
        <v>6</v>
      </c>
      <c r="AO88" s="488"/>
      <c r="AP88" s="487"/>
      <c r="AQ88" s="488"/>
      <c r="AR88" s="487"/>
      <c r="AS88" s="488"/>
    </row>
    <row r="89" spans="1:45" s="357" customFormat="1">
      <c r="A89" s="461" t="s">
        <v>140</v>
      </c>
      <c r="B89" s="422" t="s">
        <v>142</v>
      </c>
      <c r="C89" s="14" t="s">
        <v>39</v>
      </c>
      <c r="D89" s="376" t="str">
        <f t="shared" si="175"/>
        <v>------</v>
      </c>
      <c r="E89" s="377" t="str">
        <f t="shared" si="172"/>
        <v>------</v>
      </c>
      <c r="F89" s="374">
        <f t="shared" si="192"/>
        <v>43199</v>
      </c>
      <c r="G89" s="375">
        <f t="shared" si="176"/>
        <v>43199</v>
      </c>
      <c r="H89" s="374">
        <f t="shared" si="193"/>
        <v>43200</v>
      </c>
      <c r="I89" s="375">
        <f t="shared" si="177"/>
        <v>43200</v>
      </c>
      <c r="J89" s="397" t="s">
        <v>35</v>
      </c>
      <c r="K89" s="397" t="s">
        <v>35</v>
      </c>
      <c r="L89" s="398">
        <f t="shared" si="94"/>
        <v>43201</v>
      </c>
      <c r="M89" s="375">
        <f t="shared" ref="M89:Q89" si="197">IF(ISBLANK(L89),"",L89)</f>
        <v>43201</v>
      </c>
      <c r="N89" s="374">
        <f t="shared" si="179"/>
        <v>43210</v>
      </c>
      <c r="O89" s="375">
        <f t="shared" si="197"/>
        <v>43210</v>
      </c>
      <c r="P89" s="374">
        <f t="shared" si="180"/>
        <v>43209</v>
      </c>
      <c r="Q89" s="375">
        <f t="shared" si="197"/>
        <v>43209</v>
      </c>
      <c r="R89" s="374" t="str">
        <f t="shared" si="188"/>
        <v/>
      </c>
      <c r="S89" s="375" t="str">
        <f t="shared" si="181"/>
        <v/>
      </c>
      <c r="T89" s="374">
        <f t="shared" si="189"/>
        <v>43206</v>
      </c>
      <c r="U89" s="375">
        <f t="shared" si="182"/>
        <v>43206</v>
      </c>
      <c r="V89" s="374">
        <f t="shared" si="167"/>
        <v>43207</v>
      </c>
      <c r="W89" s="375">
        <f t="shared" si="168"/>
        <v>43207</v>
      </c>
      <c r="X89" s="374" t="str">
        <f t="shared" si="183"/>
        <v/>
      </c>
      <c r="Y89" s="375" t="str">
        <f t="shared" si="195"/>
        <v/>
      </c>
      <c r="Z89" s="374" t="str">
        <f t="shared" si="184"/>
        <v/>
      </c>
      <c r="AA89" s="377" t="str">
        <f t="shared" si="196"/>
        <v/>
      </c>
      <c r="AB89" s="411" t="s">
        <v>38</v>
      </c>
      <c r="AC89" s="412"/>
      <c r="AD89" s="413"/>
      <c r="AF89" s="487">
        <v>9</v>
      </c>
      <c r="AG89" s="488"/>
      <c r="AH89" s="487">
        <v>8</v>
      </c>
      <c r="AI89" s="488"/>
      <c r="AJ89" s="487"/>
      <c r="AK89" s="488"/>
      <c r="AL89" s="487">
        <v>5</v>
      </c>
      <c r="AM89" s="488"/>
      <c r="AN89" s="487">
        <v>6</v>
      </c>
      <c r="AO89" s="488"/>
      <c r="AP89" s="487"/>
      <c r="AQ89" s="488"/>
      <c r="AR89" s="487"/>
      <c r="AS89" s="488"/>
    </row>
    <row r="90" spans="1:45" s="357" customFormat="1" ht="17.25" customHeight="1">
      <c r="A90" s="463" t="s">
        <v>106</v>
      </c>
      <c r="B90" s="463" t="s">
        <v>84</v>
      </c>
      <c r="C90" s="14" t="s">
        <v>41</v>
      </c>
      <c r="D90" s="457" t="str">
        <f t="shared" si="175"/>
        <v>------</v>
      </c>
      <c r="E90" s="458" t="str">
        <f t="shared" si="172"/>
        <v>------</v>
      </c>
      <c r="F90" s="374">
        <f t="shared" ref="F90:F92" si="198">L90-3</f>
        <v>43199</v>
      </c>
      <c r="G90" s="377">
        <f t="shared" si="176"/>
        <v>43199</v>
      </c>
      <c r="H90" s="374">
        <f t="shared" si="193"/>
        <v>43201</v>
      </c>
      <c r="I90" s="377">
        <f t="shared" si="177"/>
        <v>43201</v>
      </c>
      <c r="J90" s="397" t="s">
        <v>35</v>
      </c>
      <c r="K90" s="397" t="s">
        <v>35</v>
      </c>
      <c r="L90" s="398">
        <f t="shared" si="94"/>
        <v>43202</v>
      </c>
      <c r="M90" s="377">
        <f t="shared" ref="M90:Q90" si="199">IF(ISBLANK(L90),"",L90)</f>
        <v>43202</v>
      </c>
      <c r="N90" s="374">
        <f t="shared" si="179"/>
        <v>43206</v>
      </c>
      <c r="O90" s="375">
        <f t="shared" si="199"/>
        <v>43206</v>
      </c>
      <c r="P90" s="374">
        <f t="shared" si="180"/>
        <v>43207</v>
      </c>
      <c r="Q90" s="375">
        <f t="shared" si="199"/>
        <v>43207</v>
      </c>
      <c r="R90" s="374">
        <f t="shared" si="188"/>
        <v>43208</v>
      </c>
      <c r="S90" s="375">
        <f t="shared" si="181"/>
        <v>43208</v>
      </c>
      <c r="T90" s="374"/>
      <c r="U90" s="375"/>
      <c r="V90" s="374"/>
      <c r="W90" s="375"/>
      <c r="X90" s="374" t="str">
        <f t="shared" si="183"/>
        <v/>
      </c>
      <c r="Y90" s="375" t="str">
        <f t="shared" si="195"/>
        <v/>
      </c>
      <c r="Z90" s="374" t="str">
        <f t="shared" si="184"/>
        <v/>
      </c>
      <c r="AA90" s="377" t="str">
        <f t="shared" si="196"/>
        <v/>
      </c>
      <c r="AB90" s="411" t="s">
        <v>42</v>
      </c>
      <c r="AC90" s="412"/>
      <c r="AD90" s="413"/>
      <c r="AF90" s="487">
        <v>4</v>
      </c>
      <c r="AG90" s="488"/>
      <c r="AH90" s="487">
        <v>5</v>
      </c>
      <c r="AI90" s="488"/>
      <c r="AJ90" s="487">
        <v>6</v>
      </c>
      <c r="AK90" s="488"/>
      <c r="AL90" s="487"/>
      <c r="AM90" s="488"/>
      <c r="AN90" s="487"/>
      <c r="AO90" s="488"/>
      <c r="AP90" s="487"/>
      <c r="AQ90" s="488"/>
      <c r="AR90" s="487"/>
      <c r="AS90" s="488"/>
    </row>
    <row r="91" spans="1:45" s="357" customFormat="1" ht="17.25" customHeight="1">
      <c r="A91" s="463" t="s">
        <v>107</v>
      </c>
      <c r="B91" s="463" t="s">
        <v>71</v>
      </c>
      <c r="C91" s="14" t="s">
        <v>43</v>
      </c>
      <c r="D91" s="376" t="str">
        <f t="shared" si="175"/>
        <v>------</v>
      </c>
      <c r="E91" s="377" t="str">
        <f t="shared" si="172"/>
        <v>------</v>
      </c>
      <c r="F91" s="374">
        <f t="shared" si="198"/>
        <v>43199</v>
      </c>
      <c r="G91" s="377">
        <f t="shared" si="176"/>
        <v>43199</v>
      </c>
      <c r="H91" s="374">
        <f t="shared" si="193"/>
        <v>43201</v>
      </c>
      <c r="I91" s="377">
        <f t="shared" si="177"/>
        <v>43201</v>
      </c>
      <c r="J91" s="397" t="s">
        <v>35</v>
      </c>
      <c r="K91" s="397" t="s">
        <v>35</v>
      </c>
      <c r="L91" s="398">
        <f t="shared" si="94"/>
        <v>43202</v>
      </c>
      <c r="M91" s="377">
        <f t="shared" ref="M91:Q91" si="200">IF(ISBLANK(L91),"",L91)</f>
        <v>43202</v>
      </c>
      <c r="N91" s="374" t="str">
        <f t="shared" si="179"/>
        <v/>
      </c>
      <c r="O91" s="375" t="str">
        <f t="shared" si="200"/>
        <v/>
      </c>
      <c r="P91" s="374" t="str">
        <f t="shared" si="180"/>
        <v/>
      </c>
      <c r="Q91" s="375" t="str">
        <f t="shared" si="200"/>
        <v/>
      </c>
      <c r="R91" s="374" t="str">
        <f t="shared" si="188"/>
        <v/>
      </c>
      <c r="S91" s="375" t="str">
        <f t="shared" si="181"/>
        <v/>
      </c>
      <c r="T91" s="374">
        <f t="shared" ref="T91:T95" si="201">IF(ISBLANK(AL91),"",L91+AL91)</f>
        <v>43206</v>
      </c>
      <c r="U91" s="375">
        <f t="shared" ref="U91:U95" si="202">IF(ISBLANK(T91),"",T91)</f>
        <v>43206</v>
      </c>
      <c r="V91" s="374">
        <f t="shared" ref="V91:V102" si="203">IF(ISBLANK(AN91),"",L91+AN91)</f>
        <v>43207</v>
      </c>
      <c r="W91" s="375">
        <f t="shared" ref="W91:W102" si="204">IF(ISBLANK(V91),"",V91)</f>
        <v>43207</v>
      </c>
      <c r="X91" s="374" t="str">
        <f t="shared" si="183"/>
        <v/>
      </c>
      <c r="Y91" s="375" t="str">
        <f t="shared" si="195"/>
        <v/>
      </c>
      <c r="Z91" s="374">
        <f t="shared" si="184"/>
        <v>43209</v>
      </c>
      <c r="AA91" s="375">
        <f t="shared" si="196"/>
        <v>43209</v>
      </c>
      <c r="AB91" s="411" t="s">
        <v>42</v>
      </c>
      <c r="AC91" s="412"/>
      <c r="AD91" s="413"/>
      <c r="AF91" s="487"/>
      <c r="AG91" s="488"/>
      <c r="AH91" s="487"/>
      <c r="AI91" s="488"/>
      <c r="AJ91" s="487"/>
      <c r="AK91" s="488"/>
      <c r="AL91" s="487">
        <v>4</v>
      </c>
      <c r="AM91" s="488"/>
      <c r="AN91" s="487">
        <v>5</v>
      </c>
      <c r="AO91" s="488"/>
      <c r="AP91" s="487"/>
      <c r="AQ91" s="488"/>
      <c r="AR91" s="487">
        <v>7</v>
      </c>
      <c r="AS91" s="488"/>
    </row>
    <row r="92" spans="1:45" s="357" customFormat="1" ht="17.25" customHeight="1">
      <c r="A92" s="464" t="s">
        <v>87</v>
      </c>
      <c r="B92" s="464" t="s">
        <v>143</v>
      </c>
      <c r="C92" s="14" t="s">
        <v>44</v>
      </c>
      <c r="D92" s="376" t="str">
        <f t="shared" si="175"/>
        <v>------</v>
      </c>
      <c r="E92" s="377" t="str">
        <f t="shared" si="172"/>
        <v>------</v>
      </c>
      <c r="F92" s="374">
        <f t="shared" si="198"/>
        <v>43199</v>
      </c>
      <c r="G92" s="377">
        <f t="shared" si="176"/>
        <v>43199</v>
      </c>
      <c r="H92" s="374">
        <f t="shared" si="193"/>
        <v>43201</v>
      </c>
      <c r="I92" s="377">
        <f t="shared" si="177"/>
        <v>43201</v>
      </c>
      <c r="J92" s="397" t="s">
        <v>35</v>
      </c>
      <c r="K92" s="397" t="s">
        <v>35</v>
      </c>
      <c r="L92" s="398">
        <f t="shared" si="94"/>
        <v>43202</v>
      </c>
      <c r="M92" s="377">
        <f t="shared" ref="M92:Q92" si="205">IF(ISBLANK(L92),"",L92)</f>
        <v>43202</v>
      </c>
      <c r="N92" s="374" t="str">
        <f t="shared" si="179"/>
        <v/>
      </c>
      <c r="O92" s="375" t="str">
        <f t="shared" si="205"/>
        <v/>
      </c>
      <c r="P92" s="374" t="str">
        <f t="shared" si="180"/>
        <v/>
      </c>
      <c r="Q92" s="375" t="str">
        <f t="shared" si="205"/>
        <v/>
      </c>
      <c r="R92" s="374" t="str">
        <f t="shared" si="188"/>
        <v/>
      </c>
      <c r="S92" s="375" t="str">
        <f t="shared" si="181"/>
        <v/>
      </c>
      <c r="T92" s="374" t="str">
        <f t="shared" si="201"/>
        <v/>
      </c>
      <c r="U92" s="375" t="str">
        <f t="shared" si="202"/>
        <v/>
      </c>
      <c r="V92" s="374" t="str">
        <f t="shared" si="203"/>
        <v/>
      </c>
      <c r="W92" s="375" t="str">
        <f t="shared" si="204"/>
        <v/>
      </c>
      <c r="X92" s="374">
        <f t="shared" si="183"/>
        <v>43208</v>
      </c>
      <c r="Y92" s="375">
        <f t="shared" si="195"/>
        <v>43208</v>
      </c>
      <c r="Z92" s="374">
        <f t="shared" si="184"/>
        <v>43207</v>
      </c>
      <c r="AA92" s="377">
        <f t="shared" si="196"/>
        <v>43207</v>
      </c>
      <c r="AB92" s="411" t="s">
        <v>42</v>
      </c>
      <c r="AC92" s="412"/>
      <c r="AD92" s="413"/>
      <c r="AF92" s="487"/>
      <c r="AG92" s="488"/>
      <c r="AH92" s="487"/>
      <c r="AI92" s="488"/>
      <c r="AJ92" s="487"/>
      <c r="AK92" s="488"/>
      <c r="AL92" s="487"/>
      <c r="AM92" s="488"/>
      <c r="AN92" s="487"/>
      <c r="AO92" s="488"/>
      <c r="AP92" s="487">
        <v>6</v>
      </c>
      <c r="AQ92" s="488"/>
      <c r="AR92" s="487">
        <v>5</v>
      </c>
      <c r="AS92" s="488"/>
    </row>
    <row r="93" spans="1:45" s="357" customFormat="1" ht="17.25" customHeight="1">
      <c r="A93" s="461" t="s">
        <v>108</v>
      </c>
      <c r="B93" s="422" t="s">
        <v>144</v>
      </c>
      <c r="C93" s="14" t="s">
        <v>45</v>
      </c>
      <c r="D93" s="376" t="str">
        <f t="shared" si="175"/>
        <v>------</v>
      </c>
      <c r="E93" s="377" t="str">
        <f t="shared" si="172"/>
        <v>------</v>
      </c>
      <c r="F93" s="374">
        <f t="shared" ref="F93:F95" si="206">L93-2</f>
        <v>43201</v>
      </c>
      <c r="G93" s="375">
        <f t="shared" si="176"/>
        <v>43201</v>
      </c>
      <c r="H93" s="374">
        <f t="shared" si="193"/>
        <v>43202</v>
      </c>
      <c r="I93" s="375">
        <f t="shared" si="177"/>
        <v>43202</v>
      </c>
      <c r="J93" s="397" t="s">
        <v>35</v>
      </c>
      <c r="K93" s="397" t="s">
        <v>35</v>
      </c>
      <c r="L93" s="398">
        <f t="shared" si="94"/>
        <v>43203</v>
      </c>
      <c r="M93" s="375">
        <f t="shared" ref="M93:Q93" si="207">IF(ISBLANK(L93),"",L93)</f>
        <v>43203</v>
      </c>
      <c r="N93" s="374">
        <f t="shared" si="179"/>
        <v>43209</v>
      </c>
      <c r="O93" s="375">
        <f t="shared" si="207"/>
        <v>43209</v>
      </c>
      <c r="P93" s="374">
        <f t="shared" si="180"/>
        <v>43210</v>
      </c>
      <c r="Q93" s="375">
        <f t="shared" si="207"/>
        <v>43210</v>
      </c>
      <c r="R93" s="374">
        <f t="shared" si="188"/>
        <v>43211</v>
      </c>
      <c r="S93" s="375">
        <f t="shared" si="181"/>
        <v>43211</v>
      </c>
      <c r="T93" s="374">
        <f t="shared" si="201"/>
        <v>43207</v>
      </c>
      <c r="U93" s="375">
        <f t="shared" si="202"/>
        <v>43207</v>
      </c>
      <c r="V93" s="374">
        <f t="shared" si="203"/>
        <v>43208</v>
      </c>
      <c r="W93" s="375">
        <f t="shared" si="204"/>
        <v>43208</v>
      </c>
      <c r="X93" s="374" t="str">
        <f t="shared" si="183"/>
        <v/>
      </c>
      <c r="Y93" s="375" t="str">
        <f t="shared" si="195"/>
        <v/>
      </c>
      <c r="Z93" s="374" t="str">
        <f t="shared" si="184"/>
        <v/>
      </c>
      <c r="AA93" s="377" t="str">
        <f t="shared" si="196"/>
        <v/>
      </c>
      <c r="AB93" s="411" t="s">
        <v>38</v>
      </c>
      <c r="AC93" s="412"/>
      <c r="AD93" s="413"/>
      <c r="AF93" s="487">
        <v>6</v>
      </c>
      <c r="AG93" s="488"/>
      <c r="AH93" s="487">
        <v>7</v>
      </c>
      <c r="AI93" s="488"/>
      <c r="AJ93" s="487">
        <v>8</v>
      </c>
      <c r="AK93" s="488"/>
      <c r="AL93" s="487">
        <v>4</v>
      </c>
      <c r="AM93" s="488"/>
      <c r="AN93" s="487">
        <v>5</v>
      </c>
      <c r="AO93" s="488"/>
      <c r="AP93" s="487"/>
      <c r="AQ93" s="488"/>
      <c r="AR93" s="487"/>
      <c r="AS93" s="488"/>
    </row>
    <row r="94" spans="1:45" s="357" customFormat="1" ht="17.25" customHeight="1">
      <c r="A94" s="461" t="s">
        <v>91</v>
      </c>
      <c r="B94" s="422" t="s">
        <v>145</v>
      </c>
      <c r="C94" s="14" t="s">
        <v>46</v>
      </c>
      <c r="D94" s="376" t="str">
        <f t="shared" si="175"/>
        <v>------</v>
      </c>
      <c r="E94" s="377" t="str">
        <f t="shared" si="172"/>
        <v>------</v>
      </c>
      <c r="F94" s="374">
        <f t="shared" si="206"/>
        <v>43201</v>
      </c>
      <c r="G94" s="377">
        <f t="shared" si="176"/>
        <v>43201</v>
      </c>
      <c r="H94" s="374">
        <f t="shared" ref="H94:H98" si="208">L94-1</f>
        <v>43202</v>
      </c>
      <c r="I94" s="377">
        <f t="shared" si="177"/>
        <v>43202</v>
      </c>
      <c r="J94" s="397" t="s">
        <v>35</v>
      </c>
      <c r="K94" s="397" t="s">
        <v>35</v>
      </c>
      <c r="L94" s="398">
        <f t="shared" si="94"/>
        <v>43203</v>
      </c>
      <c r="M94" s="377">
        <f t="shared" ref="M94:Q94" si="209">IF(ISBLANK(L94),"",L94)</f>
        <v>43203</v>
      </c>
      <c r="N94" s="374">
        <f t="shared" si="179"/>
        <v>43209</v>
      </c>
      <c r="O94" s="375">
        <f t="shared" si="209"/>
        <v>43209</v>
      </c>
      <c r="P94" s="374">
        <f t="shared" si="180"/>
        <v>43209</v>
      </c>
      <c r="Q94" s="375">
        <f t="shared" si="209"/>
        <v>43209</v>
      </c>
      <c r="R94" s="374">
        <f t="shared" si="188"/>
        <v>43210</v>
      </c>
      <c r="S94" s="375">
        <f t="shared" si="181"/>
        <v>43210</v>
      </c>
      <c r="T94" s="374">
        <f t="shared" si="201"/>
        <v>43212</v>
      </c>
      <c r="U94" s="375">
        <f t="shared" si="202"/>
        <v>43212</v>
      </c>
      <c r="V94" s="374">
        <f t="shared" si="203"/>
        <v>43211</v>
      </c>
      <c r="W94" s="375">
        <f t="shared" si="204"/>
        <v>43211</v>
      </c>
      <c r="X94" s="374" t="str">
        <f t="shared" si="183"/>
        <v/>
      </c>
      <c r="Y94" s="375" t="str">
        <f t="shared" si="195"/>
        <v/>
      </c>
      <c r="Z94" s="374" t="str">
        <f t="shared" si="184"/>
        <v/>
      </c>
      <c r="AA94" s="377" t="str">
        <f t="shared" si="196"/>
        <v/>
      </c>
      <c r="AB94" s="411" t="s">
        <v>38</v>
      </c>
      <c r="AC94" s="412"/>
      <c r="AD94" s="413"/>
      <c r="AF94" s="487">
        <v>6</v>
      </c>
      <c r="AG94" s="488"/>
      <c r="AH94" s="487">
        <v>6</v>
      </c>
      <c r="AI94" s="488"/>
      <c r="AJ94" s="487">
        <v>7</v>
      </c>
      <c r="AK94" s="488"/>
      <c r="AL94" s="487">
        <v>9</v>
      </c>
      <c r="AM94" s="488"/>
      <c r="AN94" s="487">
        <v>8</v>
      </c>
      <c r="AO94" s="488"/>
      <c r="AP94" s="487"/>
      <c r="AQ94" s="488"/>
      <c r="AR94" s="487"/>
      <c r="AS94" s="488"/>
    </row>
    <row r="95" spans="1:45" s="357" customFormat="1" ht="17.25" customHeight="1">
      <c r="A95" s="422" t="s">
        <v>146</v>
      </c>
      <c r="B95" s="385" t="s">
        <v>147</v>
      </c>
      <c r="C95" s="14" t="s">
        <v>48</v>
      </c>
      <c r="D95" s="457" t="str">
        <f t="shared" si="175"/>
        <v>------</v>
      </c>
      <c r="E95" s="458" t="str">
        <f t="shared" si="172"/>
        <v>------</v>
      </c>
      <c r="F95" s="374">
        <f t="shared" si="206"/>
        <v>43201</v>
      </c>
      <c r="G95" s="377">
        <f t="shared" si="176"/>
        <v>43201</v>
      </c>
      <c r="H95" s="374">
        <f t="shared" si="208"/>
        <v>43202</v>
      </c>
      <c r="I95" s="377">
        <f t="shared" si="177"/>
        <v>43202</v>
      </c>
      <c r="J95" s="397" t="s">
        <v>35</v>
      </c>
      <c r="K95" s="397" t="s">
        <v>35</v>
      </c>
      <c r="L95" s="398">
        <f t="shared" si="94"/>
        <v>43203</v>
      </c>
      <c r="M95" s="377">
        <f t="shared" ref="M95:Q95" si="210">IF(ISBLANK(L95),"",L95)</f>
        <v>43203</v>
      </c>
      <c r="N95" s="374">
        <f t="shared" si="179"/>
        <v>43211</v>
      </c>
      <c r="O95" s="375">
        <f t="shared" si="210"/>
        <v>43211</v>
      </c>
      <c r="P95" s="374">
        <f t="shared" si="180"/>
        <v>43211</v>
      </c>
      <c r="Q95" s="375">
        <f t="shared" si="210"/>
        <v>43211</v>
      </c>
      <c r="R95" s="374" t="str">
        <f t="shared" si="188"/>
        <v/>
      </c>
      <c r="S95" s="375" t="str">
        <f t="shared" si="181"/>
        <v/>
      </c>
      <c r="T95" s="374">
        <f t="shared" si="201"/>
        <v>43208</v>
      </c>
      <c r="U95" s="375">
        <f t="shared" si="202"/>
        <v>43208</v>
      </c>
      <c r="V95" s="374">
        <f t="shared" si="203"/>
        <v>43209</v>
      </c>
      <c r="W95" s="375">
        <f t="shared" si="204"/>
        <v>43209</v>
      </c>
      <c r="X95" s="374" t="str">
        <f t="shared" si="183"/>
        <v/>
      </c>
      <c r="Y95" s="375" t="str">
        <f t="shared" si="195"/>
        <v/>
      </c>
      <c r="Z95" s="374" t="str">
        <f t="shared" si="184"/>
        <v/>
      </c>
      <c r="AA95" s="377" t="str">
        <f t="shared" si="196"/>
        <v/>
      </c>
      <c r="AB95" s="411" t="s">
        <v>49</v>
      </c>
      <c r="AC95" s="412"/>
      <c r="AD95" s="413"/>
      <c r="AF95" s="487">
        <v>8</v>
      </c>
      <c r="AG95" s="488"/>
      <c r="AH95" s="487">
        <v>8</v>
      </c>
      <c r="AI95" s="488"/>
      <c r="AJ95" s="487"/>
      <c r="AK95" s="488"/>
      <c r="AL95" s="487">
        <v>5</v>
      </c>
      <c r="AM95" s="488"/>
      <c r="AN95" s="487">
        <v>6</v>
      </c>
      <c r="AO95" s="488"/>
      <c r="AP95" s="487"/>
      <c r="AQ95" s="488"/>
      <c r="AR95" s="487"/>
      <c r="AS95" s="488"/>
    </row>
    <row r="96" spans="1:45" s="357" customFormat="1" ht="17.45" customHeight="1">
      <c r="A96" s="463" t="s">
        <v>95</v>
      </c>
      <c r="B96" s="463" t="s">
        <v>122</v>
      </c>
      <c r="C96" s="14" t="s">
        <v>50</v>
      </c>
      <c r="D96" s="376" t="str">
        <f t="shared" si="175"/>
        <v>------</v>
      </c>
      <c r="E96" s="377" t="str">
        <f t="shared" si="172"/>
        <v>------</v>
      </c>
      <c r="F96" s="374">
        <f t="shared" ref="F96:F98" si="211">L96-3</f>
        <v>43201</v>
      </c>
      <c r="G96" s="377">
        <f t="shared" si="176"/>
        <v>43201</v>
      </c>
      <c r="H96" s="374">
        <f t="shared" si="208"/>
        <v>43203</v>
      </c>
      <c r="I96" s="377">
        <f t="shared" si="177"/>
        <v>43203</v>
      </c>
      <c r="J96" s="397" t="s">
        <v>35</v>
      </c>
      <c r="K96" s="397" t="s">
        <v>35</v>
      </c>
      <c r="L96" s="398">
        <f t="shared" si="94"/>
        <v>43204</v>
      </c>
      <c r="M96" s="377">
        <f t="shared" ref="M96:Q96" si="212">IF(ISBLANK(L96),"",L96)</f>
        <v>43204</v>
      </c>
      <c r="N96" s="374">
        <f t="shared" si="179"/>
        <v>43208</v>
      </c>
      <c r="O96" s="375">
        <f t="shared" si="212"/>
        <v>43208</v>
      </c>
      <c r="P96" s="374">
        <f t="shared" si="180"/>
        <v>43209</v>
      </c>
      <c r="Q96" s="375">
        <f t="shared" si="212"/>
        <v>43209</v>
      </c>
      <c r="R96" s="374"/>
      <c r="S96" s="375"/>
      <c r="T96" s="374"/>
      <c r="U96" s="375"/>
      <c r="V96" s="374" t="str">
        <f t="shared" si="203"/>
        <v/>
      </c>
      <c r="W96" s="375" t="str">
        <f t="shared" si="204"/>
        <v/>
      </c>
      <c r="X96" s="374" t="str">
        <f t="shared" si="183"/>
        <v/>
      </c>
      <c r="Y96" s="375" t="str">
        <f t="shared" si="195"/>
        <v/>
      </c>
      <c r="Z96" s="374" t="str">
        <f t="shared" si="184"/>
        <v/>
      </c>
      <c r="AA96" s="377" t="str">
        <f t="shared" si="196"/>
        <v/>
      </c>
      <c r="AB96" s="411" t="s">
        <v>42</v>
      </c>
      <c r="AC96" s="412"/>
      <c r="AD96" s="413"/>
      <c r="AF96" s="487">
        <v>4</v>
      </c>
      <c r="AG96" s="488"/>
      <c r="AH96" s="487">
        <v>5</v>
      </c>
      <c r="AI96" s="488"/>
      <c r="AJ96" s="487"/>
      <c r="AK96" s="488"/>
      <c r="AL96" s="487"/>
      <c r="AM96" s="488"/>
      <c r="AN96" s="487"/>
      <c r="AO96" s="488"/>
      <c r="AP96" s="487"/>
      <c r="AQ96" s="488"/>
      <c r="AR96" s="487"/>
      <c r="AS96" s="488"/>
    </row>
    <row r="97" spans="1:45" s="357" customFormat="1">
      <c r="A97" s="422" t="s">
        <v>148</v>
      </c>
      <c r="B97" s="385" t="s">
        <v>149</v>
      </c>
      <c r="C97" s="14" t="s">
        <v>51</v>
      </c>
      <c r="D97" s="376" t="str">
        <f t="shared" si="175"/>
        <v>------</v>
      </c>
      <c r="E97" s="377" t="str">
        <f t="shared" si="172"/>
        <v>------</v>
      </c>
      <c r="F97" s="374">
        <f t="shared" si="211"/>
        <v>43201</v>
      </c>
      <c r="G97" s="377">
        <f t="shared" si="176"/>
        <v>43201</v>
      </c>
      <c r="H97" s="374">
        <f t="shared" si="208"/>
        <v>43203</v>
      </c>
      <c r="I97" s="377">
        <f t="shared" si="177"/>
        <v>43203</v>
      </c>
      <c r="J97" s="397" t="s">
        <v>35</v>
      </c>
      <c r="K97" s="397" t="s">
        <v>35</v>
      </c>
      <c r="L97" s="398">
        <f t="shared" si="94"/>
        <v>43204</v>
      </c>
      <c r="M97" s="377">
        <f t="shared" ref="M97:Q97" si="213">IF(ISBLANK(L97),"",L97)</f>
        <v>43204</v>
      </c>
      <c r="N97" s="374">
        <f t="shared" si="179"/>
        <v>43209</v>
      </c>
      <c r="O97" s="375">
        <f t="shared" si="213"/>
        <v>43209</v>
      </c>
      <c r="P97" s="374">
        <f t="shared" si="180"/>
        <v>43211</v>
      </c>
      <c r="Q97" s="375">
        <f t="shared" si="213"/>
        <v>43211</v>
      </c>
      <c r="R97" s="374">
        <f t="shared" ref="R97:R108" si="214">IF(ISBLANK(AJ97),"",L97+AJ97)</f>
        <v>43208</v>
      </c>
      <c r="S97" s="375">
        <f t="shared" ref="S97:S108" si="215">IF(ISBLANK(R97),"",R97)</f>
        <v>43208</v>
      </c>
      <c r="T97" s="374" t="str">
        <f t="shared" ref="T97:T102" si="216">IF(ISBLANK(AL97),"",L97+AL97)</f>
        <v/>
      </c>
      <c r="U97" s="375" t="str">
        <f t="shared" ref="U97:U102" si="217">IF(ISBLANK(T97),"",T97)</f>
        <v/>
      </c>
      <c r="V97" s="374" t="str">
        <f t="shared" si="203"/>
        <v/>
      </c>
      <c r="W97" s="375" t="str">
        <f t="shared" si="204"/>
        <v/>
      </c>
      <c r="X97" s="374" t="str">
        <f t="shared" si="183"/>
        <v/>
      </c>
      <c r="Y97" s="375" t="str">
        <f t="shared" si="195"/>
        <v/>
      </c>
      <c r="Z97" s="374" t="str">
        <f t="shared" si="184"/>
        <v/>
      </c>
      <c r="AA97" s="377" t="str">
        <f t="shared" si="196"/>
        <v/>
      </c>
      <c r="AB97" s="411" t="s">
        <v>49</v>
      </c>
      <c r="AC97" s="412"/>
      <c r="AD97" s="413"/>
      <c r="AF97" s="487">
        <v>5</v>
      </c>
      <c r="AG97" s="488"/>
      <c r="AH97" s="487">
        <v>7</v>
      </c>
      <c r="AI97" s="488"/>
      <c r="AJ97" s="487">
        <v>4</v>
      </c>
      <c r="AK97" s="488"/>
      <c r="AL97" s="487"/>
      <c r="AM97" s="488"/>
      <c r="AN97" s="487"/>
      <c r="AO97" s="488"/>
      <c r="AP97" s="487"/>
      <c r="AQ97" s="488"/>
      <c r="AR97" s="487"/>
      <c r="AS97" s="488"/>
    </row>
    <row r="98" spans="1:45" s="357" customFormat="1" ht="17.25" customHeight="1">
      <c r="A98" s="463" t="s">
        <v>98</v>
      </c>
      <c r="B98" s="463" t="s">
        <v>63</v>
      </c>
      <c r="C98" s="14" t="s">
        <v>52</v>
      </c>
      <c r="D98" s="376" t="str">
        <f t="shared" si="175"/>
        <v>------</v>
      </c>
      <c r="E98" s="377" t="str">
        <f t="shared" si="172"/>
        <v>------</v>
      </c>
      <c r="F98" s="374">
        <f t="shared" si="211"/>
        <v>43202</v>
      </c>
      <c r="G98" s="377">
        <f t="shared" si="176"/>
        <v>43202</v>
      </c>
      <c r="H98" s="374">
        <f t="shared" si="208"/>
        <v>43204</v>
      </c>
      <c r="I98" s="377">
        <f t="shared" si="177"/>
        <v>43204</v>
      </c>
      <c r="J98" s="397" t="s">
        <v>35</v>
      </c>
      <c r="K98" s="397" t="s">
        <v>35</v>
      </c>
      <c r="L98" s="398">
        <f t="shared" si="94"/>
        <v>43205</v>
      </c>
      <c r="M98" s="377">
        <f t="shared" ref="M98:Q98" si="218">IF(ISBLANK(L98),"",L98)</f>
        <v>43205</v>
      </c>
      <c r="N98" s="374">
        <f t="shared" si="179"/>
        <v>43212</v>
      </c>
      <c r="O98" s="375">
        <f t="shared" si="218"/>
        <v>43212</v>
      </c>
      <c r="P98" s="374">
        <f t="shared" si="180"/>
        <v>43212</v>
      </c>
      <c r="Q98" s="375">
        <f t="shared" si="218"/>
        <v>43212</v>
      </c>
      <c r="R98" s="374">
        <f t="shared" si="214"/>
        <v>43210</v>
      </c>
      <c r="S98" s="375">
        <f t="shared" si="215"/>
        <v>43210</v>
      </c>
      <c r="T98" s="374">
        <f t="shared" si="216"/>
        <v>43208</v>
      </c>
      <c r="U98" s="375">
        <f t="shared" si="217"/>
        <v>43208</v>
      </c>
      <c r="V98" s="374">
        <f t="shared" si="203"/>
        <v>43209</v>
      </c>
      <c r="W98" s="375">
        <f t="shared" si="204"/>
        <v>43209</v>
      </c>
      <c r="X98" s="374" t="str">
        <f t="shared" si="183"/>
        <v/>
      </c>
      <c r="Y98" s="375" t="str">
        <f t="shared" si="195"/>
        <v/>
      </c>
      <c r="Z98" s="374" t="str">
        <f t="shared" si="184"/>
        <v/>
      </c>
      <c r="AA98" s="377" t="str">
        <f t="shared" si="196"/>
        <v/>
      </c>
      <c r="AB98" s="411" t="s">
        <v>42</v>
      </c>
      <c r="AC98" s="412"/>
      <c r="AD98" s="413"/>
      <c r="AF98" s="487">
        <v>7</v>
      </c>
      <c r="AG98" s="488"/>
      <c r="AH98" s="487">
        <v>7</v>
      </c>
      <c r="AI98" s="488"/>
      <c r="AJ98" s="487">
        <v>5</v>
      </c>
      <c r="AK98" s="488"/>
      <c r="AL98" s="487">
        <v>3</v>
      </c>
      <c r="AM98" s="488"/>
      <c r="AN98" s="487">
        <v>4</v>
      </c>
      <c r="AO98" s="488"/>
      <c r="AP98" s="487"/>
      <c r="AQ98" s="488"/>
      <c r="AR98" s="487"/>
      <c r="AS98" s="488"/>
    </row>
    <row r="99" spans="1:45" s="357" customFormat="1" ht="17.25" customHeight="1">
      <c r="A99" s="423" t="s">
        <v>150</v>
      </c>
      <c r="B99" s="423" t="s">
        <v>150</v>
      </c>
      <c r="C99" s="16" t="s">
        <v>53</v>
      </c>
      <c r="D99" s="393" t="str">
        <f t="shared" si="175"/>
        <v>------</v>
      </c>
      <c r="E99" s="394" t="str">
        <f t="shared" si="172"/>
        <v>------</v>
      </c>
      <c r="F99" s="395">
        <f>L99-4</f>
        <v>43201</v>
      </c>
      <c r="G99" s="396">
        <f t="shared" si="176"/>
        <v>43201</v>
      </c>
      <c r="H99" s="395">
        <f>L99-2</f>
        <v>43203</v>
      </c>
      <c r="I99" s="396">
        <f t="shared" si="177"/>
        <v>43203</v>
      </c>
      <c r="J99" s="401" t="s">
        <v>35</v>
      </c>
      <c r="K99" s="401" t="s">
        <v>35</v>
      </c>
      <c r="L99" s="402">
        <f t="shared" ref="L99:L112" si="219">L86+7</f>
        <v>43205</v>
      </c>
      <c r="M99" s="396">
        <f t="shared" ref="M99:Q99" si="220">IF(ISBLANK(L99),"",L99)</f>
        <v>43205</v>
      </c>
      <c r="N99" s="395">
        <f t="shared" si="179"/>
        <v>43209</v>
      </c>
      <c r="O99" s="396">
        <f t="shared" si="220"/>
        <v>43209</v>
      </c>
      <c r="P99" s="395">
        <f t="shared" si="180"/>
        <v>43210</v>
      </c>
      <c r="Q99" s="396">
        <f t="shared" si="220"/>
        <v>43210</v>
      </c>
      <c r="R99" s="395" t="str">
        <f t="shared" si="214"/>
        <v/>
      </c>
      <c r="S99" s="396" t="str">
        <f t="shared" si="215"/>
        <v/>
      </c>
      <c r="T99" s="395" t="str">
        <f t="shared" si="216"/>
        <v/>
      </c>
      <c r="U99" s="396" t="str">
        <f t="shared" si="217"/>
        <v/>
      </c>
      <c r="V99" s="395" t="str">
        <f t="shared" si="203"/>
        <v/>
      </c>
      <c r="W99" s="396" t="str">
        <f t="shared" si="204"/>
        <v/>
      </c>
      <c r="X99" s="395" t="str">
        <f t="shared" si="183"/>
        <v/>
      </c>
      <c r="Y99" s="396" t="str">
        <f t="shared" si="195"/>
        <v/>
      </c>
      <c r="Z99" s="395" t="str">
        <f t="shared" si="184"/>
        <v/>
      </c>
      <c r="AA99" s="394" t="str">
        <f t="shared" si="196"/>
        <v/>
      </c>
      <c r="AB99" s="468" t="s">
        <v>36</v>
      </c>
      <c r="AC99" s="419"/>
      <c r="AD99" s="413"/>
      <c r="AF99" s="487">
        <v>4</v>
      </c>
      <c r="AG99" s="488"/>
      <c r="AH99" s="487">
        <v>5</v>
      </c>
      <c r="AI99" s="488"/>
      <c r="AJ99" s="487"/>
      <c r="AK99" s="488"/>
      <c r="AL99" s="487"/>
      <c r="AM99" s="488"/>
      <c r="AN99" s="487"/>
      <c r="AO99" s="488"/>
      <c r="AP99" s="487"/>
      <c r="AQ99" s="488"/>
      <c r="AR99" s="487"/>
      <c r="AS99" s="488"/>
    </row>
    <row r="100" spans="1:45" s="357" customFormat="1" ht="17.25" hidden="1" customHeight="1">
      <c r="A100" s="472"/>
      <c r="B100" s="472"/>
      <c r="C100" s="14"/>
      <c r="D100" s="376" t="str">
        <f t="shared" si="175"/>
        <v>------</v>
      </c>
      <c r="E100" s="377" t="str">
        <f t="shared" si="172"/>
        <v>------</v>
      </c>
      <c r="F100" s="374"/>
      <c r="G100" s="375"/>
      <c r="H100" s="374"/>
      <c r="I100" s="375"/>
      <c r="J100" s="397"/>
      <c r="K100" s="397"/>
      <c r="L100" s="398"/>
      <c r="M100" s="375"/>
      <c r="N100" s="374"/>
      <c r="O100" s="375"/>
      <c r="P100" s="374"/>
      <c r="Q100" s="375"/>
      <c r="R100" s="374"/>
      <c r="S100" s="375"/>
      <c r="T100" s="374"/>
      <c r="U100" s="375"/>
      <c r="V100" s="374"/>
      <c r="W100" s="375"/>
      <c r="X100" s="374"/>
      <c r="Y100" s="375"/>
      <c r="Z100" s="374"/>
      <c r="AA100" s="377"/>
      <c r="AB100" s="411"/>
      <c r="AC100" s="470"/>
      <c r="AD100" s="413"/>
      <c r="AF100" s="487">
        <v>5</v>
      </c>
      <c r="AG100" s="488"/>
      <c r="AH100" s="487">
        <v>5</v>
      </c>
      <c r="AI100" s="488"/>
      <c r="AJ100" s="487"/>
      <c r="AK100" s="488"/>
      <c r="AL100" s="487"/>
      <c r="AM100" s="488"/>
      <c r="AN100" s="487"/>
      <c r="AO100" s="488"/>
      <c r="AP100" s="487"/>
      <c r="AQ100" s="488"/>
      <c r="AR100" s="487"/>
      <c r="AS100" s="488"/>
    </row>
    <row r="101" spans="1:45" s="357" customFormat="1" ht="17.25" hidden="1" customHeight="1">
      <c r="A101" s="385"/>
      <c r="B101" s="385"/>
      <c r="C101" s="14"/>
      <c r="D101" s="376" t="str">
        <f t="shared" si="175"/>
        <v>------</v>
      </c>
      <c r="E101" s="377" t="str">
        <f t="shared" si="172"/>
        <v>------</v>
      </c>
      <c r="F101" s="374"/>
      <c r="G101" s="375"/>
      <c r="H101" s="374"/>
      <c r="I101" s="375"/>
      <c r="J101" s="397"/>
      <c r="K101" s="397"/>
      <c r="L101" s="398"/>
      <c r="M101" s="375"/>
      <c r="N101" s="374"/>
      <c r="O101" s="375"/>
      <c r="P101" s="374"/>
      <c r="Q101" s="375"/>
      <c r="R101" s="374"/>
      <c r="S101" s="375"/>
      <c r="T101" s="374"/>
      <c r="U101" s="375"/>
      <c r="V101" s="374"/>
      <c r="W101" s="375"/>
      <c r="X101" s="374"/>
      <c r="Y101" s="375"/>
      <c r="Z101" s="374"/>
      <c r="AA101" s="377"/>
      <c r="AB101" s="411"/>
      <c r="AC101" s="412"/>
      <c r="AD101" s="413"/>
      <c r="AF101" s="487">
        <v>9</v>
      </c>
      <c r="AG101" s="488"/>
      <c r="AH101" s="487">
        <v>8</v>
      </c>
      <c r="AI101" s="488"/>
      <c r="AJ101" s="487"/>
      <c r="AK101" s="488"/>
      <c r="AL101" s="487">
        <v>5</v>
      </c>
      <c r="AM101" s="488"/>
      <c r="AN101" s="487">
        <v>6</v>
      </c>
      <c r="AO101" s="488"/>
      <c r="AP101" s="487"/>
      <c r="AQ101" s="488"/>
      <c r="AR101" s="487"/>
      <c r="AS101" s="488"/>
    </row>
    <row r="102" spans="1:45" s="357" customFormat="1">
      <c r="A102" s="461" t="s">
        <v>151</v>
      </c>
      <c r="B102" s="422" t="s">
        <v>142</v>
      </c>
      <c r="C102" s="14" t="s">
        <v>39</v>
      </c>
      <c r="D102" s="376" t="str">
        <f t="shared" si="175"/>
        <v>------</v>
      </c>
      <c r="E102" s="377" t="str">
        <f t="shared" si="172"/>
        <v>------</v>
      </c>
      <c r="F102" s="374">
        <f t="shared" ref="F102" si="221">L102-2</f>
        <v>43206</v>
      </c>
      <c r="G102" s="375">
        <f t="shared" si="176"/>
        <v>43206</v>
      </c>
      <c r="H102" s="374">
        <f t="shared" ref="H102:H106" si="222">L102-1</f>
        <v>43207</v>
      </c>
      <c r="I102" s="375">
        <f t="shared" si="177"/>
        <v>43207</v>
      </c>
      <c r="J102" s="397" t="s">
        <v>35</v>
      </c>
      <c r="K102" s="397" t="s">
        <v>35</v>
      </c>
      <c r="L102" s="398">
        <f t="shared" si="219"/>
        <v>43208</v>
      </c>
      <c r="M102" s="375">
        <f t="shared" ref="M102:Q102" si="223">IF(ISBLANK(L102),"",L102)</f>
        <v>43208</v>
      </c>
      <c r="N102" s="374">
        <f t="shared" si="179"/>
        <v>43217</v>
      </c>
      <c r="O102" s="375">
        <f t="shared" si="223"/>
        <v>43217</v>
      </c>
      <c r="P102" s="374">
        <f t="shared" si="180"/>
        <v>43216</v>
      </c>
      <c r="Q102" s="375">
        <f t="shared" si="223"/>
        <v>43216</v>
      </c>
      <c r="R102" s="374" t="str">
        <f t="shared" si="214"/>
        <v/>
      </c>
      <c r="S102" s="375" t="str">
        <f t="shared" si="215"/>
        <v/>
      </c>
      <c r="T102" s="374">
        <f t="shared" si="216"/>
        <v>43213</v>
      </c>
      <c r="U102" s="375">
        <f t="shared" si="217"/>
        <v>43213</v>
      </c>
      <c r="V102" s="374">
        <f t="shared" si="203"/>
        <v>43214</v>
      </c>
      <c r="W102" s="375">
        <f t="shared" si="204"/>
        <v>43214</v>
      </c>
      <c r="X102" s="374" t="str">
        <f t="shared" si="183"/>
        <v/>
      </c>
      <c r="Y102" s="375" t="str">
        <f t="shared" si="195"/>
        <v/>
      </c>
      <c r="Z102" s="374" t="str">
        <f t="shared" si="184"/>
        <v/>
      </c>
      <c r="AA102" s="377" t="str">
        <f t="shared" si="196"/>
        <v/>
      </c>
      <c r="AB102" s="411" t="s">
        <v>38</v>
      </c>
      <c r="AC102" s="412"/>
      <c r="AD102" s="413"/>
      <c r="AF102" s="487">
        <v>9</v>
      </c>
      <c r="AG102" s="488"/>
      <c r="AH102" s="487">
        <v>8</v>
      </c>
      <c r="AI102" s="488"/>
      <c r="AJ102" s="487"/>
      <c r="AK102" s="488"/>
      <c r="AL102" s="487">
        <v>5</v>
      </c>
      <c r="AM102" s="488"/>
      <c r="AN102" s="487">
        <v>6</v>
      </c>
      <c r="AO102" s="488"/>
      <c r="AP102" s="487"/>
      <c r="AQ102" s="488"/>
      <c r="AR102" s="487"/>
      <c r="AS102" s="488"/>
    </row>
    <row r="103" spans="1:45" s="357" customFormat="1" ht="17.25" customHeight="1">
      <c r="A103" s="463" t="s">
        <v>58</v>
      </c>
      <c r="B103" s="463" t="s">
        <v>152</v>
      </c>
      <c r="C103" s="14" t="s">
        <v>41</v>
      </c>
      <c r="D103" s="457" t="str">
        <f t="shared" si="175"/>
        <v>------</v>
      </c>
      <c r="E103" s="458" t="str">
        <f t="shared" si="172"/>
        <v>------</v>
      </c>
      <c r="F103" s="374">
        <f t="shared" ref="F103:F105" si="224">L103-3</f>
        <v>43206</v>
      </c>
      <c r="G103" s="377">
        <f t="shared" si="176"/>
        <v>43206</v>
      </c>
      <c r="H103" s="374">
        <f t="shared" si="222"/>
        <v>43208</v>
      </c>
      <c r="I103" s="377">
        <f t="shared" si="177"/>
        <v>43208</v>
      </c>
      <c r="J103" s="397" t="s">
        <v>35</v>
      </c>
      <c r="K103" s="397" t="s">
        <v>35</v>
      </c>
      <c r="L103" s="398">
        <f t="shared" si="219"/>
        <v>43209</v>
      </c>
      <c r="M103" s="377">
        <f t="shared" ref="M103:Q103" si="225">IF(ISBLANK(L103),"",L103)</f>
        <v>43209</v>
      </c>
      <c r="N103" s="374">
        <f t="shared" si="179"/>
        <v>43213</v>
      </c>
      <c r="O103" s="375">
        <f t="shared" si="225"/>
        <v>43213</v>
      </c>
      <c r="P103" s="374">
        <f t="shared" si="180"/>
        <v>43214</v>
      </c>
      <c r="Q103" s="375">
        <f t="shared" si="225"/>
        <v>43214</v>
      </c>
      <c r="R103" s="374">
        <f t="shared" si="214"/>
        <v>43215</v>
      </c>
      <c r="S103" s="375">
        <f t="shared" si="215"/>
        <v>43215</v>
      </c>
      <c r="T103" s="374"/>
      <c r="U103" s="375"/>
      <c r="V103" s="374"/>
      <c r="W103" s="375"/>
      <c r="X103" s="374" t="str">
        <f t="shared" si="183"/>
        <v/>
      </c>
      <c r="Y103" s="375" t="str">
        <f t="shared" si="195"/>
        <v/>
      </c>
      <c r="Z103" s="374" t="str">
        <f t="shared" si="184"/>
        <v/>
      </c>
      <c r="AA103" s="377" t="str">
        <f t="shared" si="196"/>
        <v/>
      </c>
      <c r="AB103" s="411" t="s">
        <v>42</v>
      </c>
      <c r="AC103" s="412"/>
      <c r="AD103" s="413"/>
      <c r="AF103" s="487">
        <v>4</v>
      </c>
      <c r="AG103" s="488"/>
      <c r="AH103" s="487">
        <v>5</v>
      </c>
      <c r="AI103" s="488"/>
      <c r="AJ103" s="487">
        <v>6</v>
      </c>
      <c r="AK103" s="488"/>
      <c r="AL103" s="487"/>
      <c r="AM103" s="488"/>
      <c r="AN103" s="487"/>
      <c r="AO103" s="488"/>
      <c r="AP103" s="487"/>
      <c r="AQ103" s="488"/>
      <c r="AR103" s="487"/>
      <c r="AS103" s="488"/>
    </row>
    <row r="104" spans="1:45" s="357" customFormat="1" ht="17.25" customHeight="1">
      <c r="A104" s="463" t="s">
        <v>60</v>
      </c>
      <c r="B104" s="463" t="s">
        <v>153</v>
      </c>
      <c r="C104" s="14" t="s">
        <v>43</v>
      </c>
      <c r="D104" s="376" t="str">
        <f t="shared" si="175"/>
        <v>------</v>
      </c>
      <c r="E104" s="377" t="str">
        <f t="shared" si="172"/>
        <v>------</v>
      </c>
      <c r="F104" s="374">
        <f t="shared" si="224"/>
        <v>43206</v>
      </c>
      <c r="G104" s="377">
        <f t="shared" si="176"/>
        <v>43206</v>
      </c>
      <c r="H104" s="374">
        <f t="shared" si="222"/>
        <v>43208</v>
      </c>
      <c r="I104" s="377">
        <f t="shared" si="177"/>
        <v>43208</v>
      </c>
      <c r="J104" s="397" t="s">
        <v>35</v>
      </c>
      <c r="K104" s="397" t="s">
        <v>35</v>
      </c>
      <c r="L104" s="398">
        <f t="shared" si="219"/>
        <v>43209</v>
      </c>
      <c r="M104" s="377">
        <f t="shared" ref="M104:Q104" si="226">IF(ISBLANK(L104),"",L104)</f>
        <v>43209</v>
      </c>
      <c r="N104" s="374" t="str">
        <f t="shared" si="179"/>
        <v/>
      </c>
      <c r="O104" s="375" t="str">
        <f t="shared" si="226"/>
        <v/>
      </c>
      <c r="P104" s="374" t="str">
        <f t="shared" si="180"/>
        <v/>
      </c>
      <c r="Q104" s="375" t="str">
        <f t="shared" si="226"/>
        <v/>
      </c>
      <c r="R104" s="374" t="str">
        <f t="shared" si="214"/>
        <v/>
      </c>
      <c r="S104" s="375" t="str">
        <f t="shared" si="215"/>
        <v/>
      </c>
      <c r="T104" s="374">
        <f t="shared" ref="T104:T108" si="227">IF(ISBLANK(AL104),"",L104+AL104)</f>
        <v>43213</v>
      </c>
      <c r="U104" s="375">
        <f t="shared" ref="U104:U108" si="228">IF(ISBLANK(T104),"",T104)</f>
        <v>43213</v>
      </c>
      <c r="V104" s="374">
        <f t="shared" ref="V104:V112" si="229">IF(ISBLANK(AN104),"",L104+AN104)</f>
        <v>43214</v>
      </c>
      <c r="W104" s="375">
        <f t="shared" ref="W104:W112" si="230">IF(ISBLANK(V104),"",V104)</f>
        <v>43214</v>
      </c>
      <c r="X104" s="374" t="str">
        <f t="shared" si="183"/>
        <v/>
      </c>
      <c r="Y104" s="375" t="str">
        <f t="shared" si="195"/>
        <v/>
      </c>
      <c r="Z104" s="374">
        <f t="shared" si="184"/>
        <v>43216</v>
      </c>
      <c r="AA104" s="375">
        <f t="shared" si="196"/>
        <v>43216</v>
      </c>
      <c r="AB104" s="411" t="s">
        <v>42</v>
      </c>
      <c r="AC104" s="412"/>
      <c r="AD104" s="413"/>
      <c r="AF104" s="487"/>
      <c r="AG104" s="488"/>
      <c r="AH104" s="487"/>
      <c r="AI104" s="488"/>
      <c r="AJ104" s="487"/>
      <c r="AK104" s="488"/>
      <c r="AL104" s="487">
        <v>4</v>
      </c>
      <c r="AM104" s="488"/>
      <c r="AN104" s="487">
        <v>5</v>
      </c>
      <c r="AO104" s="488"/>
      <c r="AP104" s="487"/>
      <c r="AQ104" s="488"/>
      <c r="AR104" s="487">
        <v>7</v>
      </c>
      <c r="AS104" s="488"/>
    </row>
    <row r="105" spans="1:45" s="357" customFormat="1" ht="17.25" customHeight="1">
      <c r="A105" s="464" t="s">
        <v>62</v>
      </c>
      <c r="B105" s="464" t="s">
        <v>59</v>
      </c>
      <c r="C105" s="14" t="s">
        <v>44</v>
      </c>
      <c r="D105" s="376" t="str">
        <f t="shared" si="175"/>
        <v>------</v>
      </c>
      <c r="E105" s="377" t="str">
        <f t="shared" si="172"/>
        <v>------</v>
      </c>
      <c r="F105" s="374">
        <f t="shared" si="224"/>
        <v>43206</v>
      </c>
      <c r="G105" s="377">
        <f t="shared" si="176"/>
        <v>43206</v>
      </c>
      <c r="H105" s="374">
        <f t="shared" si="222"/>
        <v>43208</v>
      </c>
      <c r="I105" s="377">
        <f t="shared" si="177"/>
        <v>43208</v>
      </c>
      <c r="J105" s="397" t="s">
        <v>35</v>
      </c>
      <c r="K105" s="397" t="s">
        <v>35</v>
      </c>
      <c r="L105" s="398">
        <f t="shared" si="219"/>
        <v>43209</v>
      </c>
      <c r="M105" s="377">
        <f t="shared" ref="M105:Q105" si="231">IF(ISBLANK(L105),"",L105)</f>
        <v>43209</v>
      </c>
      <c r="N105" s="374" t="str">
        <f t="shared" si="179"/>
        <v/>
      </c>
      <c r="O105" s="375" t="str">
        <f t="shared" si="231"/>
        <v/>
      </c>
      <c r="P105" s="374" t="str">
        <f t="shared" si="180"/>
        <v/>
      </c>
      <c r="Q105" s="375" t="str">
        <f t="shared" si="231"/>
        <v/>
      </c>
      <c r="R105" s="374" t="str">
        <f t="shared" si="214"/>
        <v/>
      </c>
      <c r="S105" s="375" t="str">
        <f t="shared" si="215"/>
        <v/>
      </c>
      <c r="T105" s="374" t="str">
        <f t="shared" si="227"/>
        <v/>
      </c>
      <c r="U105" s="375" t="str">
        <f t="shared" si="228"/>
        <v/>
      </c>
      <c r="V105" s="374" t="str">
        <f t="shared" si="229"/>
        <v/>
      </c>
      <c r="W105" s="375" t="str">
        <f t="shared" si="230"/>
        <v/>
      </c>
      <c r="X105" s="374">
        <f t="shared" si="183"/>
        <v>43215</v>
      </c>
      <c r="Y105" s="375">
        <f t="shared" si="195"/>
        <v>43215</v>
      </c>
      <c r="Z105" s="374">
        <f t="shared" si="184"/>
        <v>43214</v>
      </c>
      <c r="AA105" s="377">
        <f t="shared" si="196"/>
        <v>43214</v>
      </c>
      <c r="AB105" s="411" t="s">
        <v>42</v>
      </c>
      <c r="AC105" s="412"/>
      <c r="AD105" s="413"/>
      <c r="AF105" s="487"/>
      <c r="AG105" s="488"/>
      <c r="AH105" s="487"/>
      <c r="AI105" s="488"/>
      <c r="AJ105" s="487"/>
      <c r="AK105" s="488"/>
      <c r="AL105" s="487"/>
      <c r="AM105" s="488"/>
      <c r="AN105" s="487"/>
      <c r="AO105" s="488"/>
      <c r="AP105" s="487">
        <v>6</v>
      </c>
      <c r="AQ105" s="488"/>
      <c r="AR105" s="487">
        <v>5</v>
      </c>
      <c r="AS105" s="488"/>
    </row>
    <row r="106" spans="1:45" s="357" customFormat="1" ht="17.25" customHeight="1">
      <c r="A106" s="461" t="s">
        <v>64</v>
      </c>
      <c r="B106" s="422" t="s">
        <v>154</v>
      </c>
      <c r="C106" s="14" t="s">
        <v>45</v>
      </c>
      <c r="D106" s="376" t="str">
        <f t="shared" si="175"/>
        <v>------</v>
      </c>
      <c r="E106" s="377" t="str">
        <f t="shared" si="172"/>
        <v>------</v>
      </c>
      <c r="F106" s="374">
        <f t="shared" ref="F106:F108" si="232">L106-2</f>
        <v>43208</v>
      </c>
      <c r="G106" s="375">
        <f t="shared" si="176"/>
        <v>43208</v>
      </c>
      <c r="H106" s="374">
        <f t="shared" si="222"/>
        <v>43209</v>
      </c>
      <c r="I106" s="375">
        <f t="shared" si="177"/>
        <v>43209</v>
      </c>
      <c r="J106" s="397" t="s">
        <v>35</v>
      </c>
      <c r="K106" s="397" t="s">
        <v>35</v>
      </c>
      <c r="L106" s="398">
        <f t="shared" si="219"/>
        <v>43210</v>
      </c>
      <c r="M106" s="375">
        <f t="shared" ref="M106:Q106" si="233">IF(ISBLANK(L106),"",L106)</f>
        <v>43210</v>
      </c>
      <c r="N106" s="374">
        <f t="shared" si="179"/>
        <v>43216</v>
      </c>
      <c r="O106" s="375">
        <f t="shared" si="233"/>
        <v>43216</v>
      </c>
      <c r="P106" s="374">
        <f t="shared" si="180"/>
        <v>43217</v>
      </c>
      <c r="Q106" s="375">
        <f t="shared" si="233"/>
        <v>43217</v>
      </c>
      <c r="R106" s="374">
        <f t="shared" si="214"/>
        <v>43218</v>
      </c>
      <c r="S106" s="375">
        <f t="shared" si="215"/>
        <v>43218</v>
      </c>
      <c r="T106" s="374">
        <f t="shared" si="227"/>
        <v>43214</v>
      </c>
      <c r="U106" s="375">
        <f t="shared" si="228"/>
        <v>43214</v>
      </c>
      <c r="V106" s="374">
        <f t="shared" si="229"/>
        <v>43215</v>
      </c>
      <c r="W106" s="375">
        <f t="shared" si="230"/>
        <v>43215</v>
      </c>
      <c r="X106" s="374" t="str">
        <f t="shared" si="183"/>
        <v/>
      </c>
      <c r="Y106" s="375" t="str">
        <f t="shared" si="195"/>
        <v/>
      </c>
      <c r="Z106" s="374" t="str">
        <f t="shared" si="184"/>
        <v/>
      </c>
      <c r="AA106" s="377" t="str">
        <f t="shared" si="196"/>
        <v/>
      </c>
      <c r="AB106" s="411" t="s">
        <v>38</v>
      </c>
      <c r="AC106" s="412"/>
      <c r="AD106" s="413"/>
      <c r="AF106" s="487">
        <v>6</v>
      </c>
      <c r="AG106" s="488"/>
      <c r="AH106" s="487">
        <v>7</v>
      </c>
      <c r="AI106" s="488"/>
      <c r="AJ106" s="487">
        <v>8</v>
      </c>
      <c r="AK106" s="488"/>
      <c r="AL106" s="487">
        <v>4</v>
      </c>
      <c r="AM106" s="488"/>
      <c r="AN106" s="487">
        <v>5</v>
      </c>
      <c r="AO106" s="488"/>
      <c r="AP106" s="487"/>
      <c r="AQ106" s="488"/>
      <c r="AR106" s="487"/>
      <c r="AS106" s="488"/>
    </row>
    <row r="107" spans="1:45" s="357" customFormat="1" ht="17.25" customHeight="1">
      <c r="A107" s="461" t="s">
        <v>66</v>
      </c>
      <c r="B107" s="422" t="s">
        <v>155</v>
      </c>
      <c r="C107" s="14" t="s">
        <v>46</v>
      </c>
      <c r="D107" s="376" t="str">
        <f t="shared" si="175"/>
        <v>------</v>
      </c>
      <c r="E107" s="377" t="str">
        <f t="shared" si="172"/>
        <v>------</v>
      </c>
      <c r="F107" s="374">
        <f t="shared" si="232"/>
        <v>43208</v>
      </c>
      <c r="G107" s="377">
        <f t="shared" si="176"/>
        <v>43208</v>
      </c>
      <c r="H107" s="374">
        <f t="shared" ref="H107:H111" si="234">L107-1</f>
        <v>43209</v>
      </c>
      <c r="I107" s="377">
        <f t="shared" si="177"/>
        <v>43209</v>
      </c>
      <c r="J107" s="397" t="s">
        <v>35</v>
      </c>
      <c r="K107" s="397" t="s">
        <v>35</v>
      </c>
      <c r="L107" s="398">
        <f t="shared" si="219"/>
        <v>43210</v>
      </c>
      <c r="M107" s="377">
        <f t="shared" ref="M107:Q107" si="235">IF(ISBLANK(L107),"",L107)</f>
        <v>43210</v>
      </c>
      <c r="N107" s="374">
        <f t="shared" si="179"/>
        <v>43216</v>
      </c>
      <c r="O107" s="375">
        <f t="shared" si="235"/>
        <v>43216</v>
      </c>
      <c r="P107" s="374">
        <f t="shared" si="180"/>
        <v>43216</v>
      </c>
      <c r="Q107" s="375">
        <f t="shared" si="235"/>
        <v>43216</v>
      </c>
      <c r="R107" s="374">
        <f t="shared" si="214"/>
        <v>43217</v>
      </c>
      <c r="S107" s="375">
        <f t="shared" si="215"/>
        <v>43217</v>
      </c>
      <c r="T107" s="374">
        <f t="shared" si="227"/>
        <v>43219</v>
      </c>
      <c r="U107" s="375">
        <f t="shared" si="228"/>
        <v>43219</v>
      </c>
      <c r="V107" s="374">
        <f t="shared" si="229"/>
        <v>43218</v>
      </c>
      <c r="W107" s="375">
        <f t="shared" si="230"/>
        <v>43218</v>
      </c>
      <c r="X107" s="374" t="str">
        <f t="shared" si="183"/>
        <v/>
      </c>
      <c r="Y107" s="375" t="str">
        <f t="shared" si="195"/>
        <v/>
      </c>
      <c r="Z107" s="374" t="str">
        <f t="shared" si="184"/>
        <v/>
      </c>
      <c r="AA107" s="377" t="str">
        <f t="shared" si="196"/>
        <v/>
      </c>
      <c r="AB107" s="411" t="s">
        <v>38</v>
      </c>
      <c r="AC107" s="412"/>
      <c r="AD107" s="413"/>
      <c r="AF107" s="487">
        <v>6</v>
      </c>
      <c r="AG107" s="488"/>
      <c r="AH107" s="487">
        <v>6</v>
      </c>
      <c r="AI107" s="488"/>
      <c r="AJ107" s="487">
        <v>7</v>
      </c>
      <c r="AK107" s="488"/>
      <c r="AL107" s="487">
        <v>9</v>
      </c>
      <c r="AM107" s="488"/>
      <c r="AN107" s="487">
        <v>8</v>
      </c>
      <c r="AO107" s="488"/>
      <c r="AP107" s="487"/>
      <c r="AQ107" s="488"/>
      <c r="AR107" s="487"/>
      <c r="AS107" s="488"/>
    </row>
    <row r="108" spans="1:45" s="357" customFormat="1" ht="17.25" customHeight="1">
      <c r="A108" s="422" t="s">
        <v>156</v>
      </c>
      <c r="B108" s="385" t="s">
        <v>157</v>
      </c>
      <c r="C108" s="14" t="s">
        <v>48</v>
      </c>
      <c r="D108" s="457" t="str">
        <f t="shared" si="175"/>
        <v>------</v>
      </c>
      <c r="E108" s="458" t="str">
        <f t="shared" si="172"/>
        <v>------</v>
      </c>
      <c r="F108" s="374">
        <f t="shared" si="232"/>
        <v>43208</v>
      </c>
      <c r="G108" s="377">
        <f t="shared" si="176"/>
        <v>43208</v>
      </c>
      <c r="H108" s="374">
        <f t="shared" si="234"/>
        <v>43209</v>
      </c>
      <c r="I108" s="377">
        <f t="shared" si="177"/>
        <v>43209</v>
      </c>
      <c r="J108" s="397" t="s">
        <v>35</v>
      </c>
      <c r="K108" s="397" t="s">
        <v>35</v>
      </c>
      <c r="L108" s="398">
        <f t="shared" si="219"/>
        <v>43210</v>
      </c>
      <c r="M108" s="377">
        <f t="shared" ref="M108:Q108" si="236">IF(ISBLANK(L108),"",L108)</f>
        <v>43210</v>
      </c>
      <c r="N108" s="374">
        <f t="shared" si="179"/>
        <v>43218</v>
      </c>
      <c r="O108" s="375">
        <f t="shared" si="236"/>
        <v>43218</v>
      </c>
      <c r="P108" s="374">
        <f t="shared" si="180"/>
        <v>43218</v>
      </c>
      <c r="Q108" s="375">
        <f t="shared" si="236"/>
        <v>43218</v>
      </c>
      <c r="R108" s="374" t="str">
        <f t="shared" si="214"/>
        <v/>
      </c>
      <c r="S108" s="375" t="str">
        <f t="shared" si="215"/>
        <v/>
      </c>
      <c r="T108" s="374">
        <f t="shared" si="227"/>
        <v>43215</v>
      </c>
      <c r="U108" s="375">
        <f t="shared" si="228"/>
        <v>43215</v>
      </c>
      <c r="V108" s="374">
        <f t="shared" si="229"/>
        <v>43216</v>
      </c>
      <c r="W108" s="375">
        <f t="shared" si="230"/>
        <v>43216</v>
      </c>
      <c r="X108" s="374" t="str">
        <f t="shared" si="183"/>
        <v/>
      </c>
      <c r="Y108" s="375" t="str">
        <f t="shared" si="195"/>
        <v/>
      </c>
      <c r="Z108" s="374" t="str">
        <f t="shared" si="184"/>
        <v/>
      </c>
      <c r="AA108" s="377" t="str">
        <f t="shared" si="196"/>
        <v/>
      </c>
      <c r="AB108" s="411" t="s">
        <v>49</v>
      </c>
      <c r="AC108" s="412"/>
      <c r="AD108" s="413"/>
      <c r="AF108" s="487">
        <v>8</v>
      </c>
      <c r="AG108" s="488"/>
      <c r="AH108" s="487">
        <v>8</v>
      </c>
      <c r="AI108" s="488"/>
      <c r="AJ108" s="487"/>
      <c r="AK108" s="488"/>
      <c r="AL108" s="487">
        <v>5</v>
      </c>
      <c r="AM108" s="488"/>
      <c r="AN108" s="487">
        <v>6</v>
      </c>
      <c r="AO108" s="488"/>
      <c r="AP108" s="487"/>
      <c r="AQ108" s="488"/>
      <c r="AR108" s="487"/>
      <c r="AS108" s="488"/>
    </row>
    <row r="109" spans="1:45" s="357" customFormat="1" ht="17.45" customHeight="1">
      <c r="A109" s="463" t="s">
        <v>70</v>
      </c>
      <c r="B109" s="463" t="s">
        <v>122</v>
      </c>
      <c r="C109" s="14" t="s">
        <v>50</v>
      </c>
      <c r="D109" s="376" t="str">
        <f t="shared" si="175"/>
        <v>------</v>
      </c>
      <c r="E109" s="377" t="str">
        <f t="shared" si="172"/>
        <v>------</v>
      </c>
      <c r="F109" s="374">
        <f t="shared" ref="F109:F111" si="237">L109-3</f>
        <v>43208</v>
      </c>
      <c r="G109" s="377">
        <f t="shared" si="176"/>
        <v>43208</v>
      </c>
      <c r="H109" s="374">
        <f t="shared" si="234"/>
        <v>43210</v>
      </c>
      <c r="I109" s="377">
        <f t="shared" si="177"/>
        <v>43210</v>
      </c>
      <c r="J109" s="397" t="s">
        <v>35</v>
      </c>
      <c r="K109" s="397" t="s">
        <v>35</v>
      </c>
      <c r="L109" s="398">
        <f t="shared" si="219"/>
        <v>43211</v>
      </c>
      <c r="M109" s="377">
        <f t="shared" ref="M109:Q109" si="238">IF(ISBLANK(L109),"",L109)</f>
        <v>43211</v>
      </c>
      <c r="N109" s="374">
        <f t="shared" si="179"/>
        <v>43215</v>
      </c>
      <c r="O109" s="375">
        <f t="shared" si="238"/>
        <v>43215</v>
      </c>
      <c r="P109" s="374">
        <f t="shared" si="180"/>
        <v>43216</v>
      </c>
      <c r="Q109" s="375">
        <f t="shared" si="238"/>
        <v>43216</v>
      </c>
      <c r="R109" s="374"/>
      <c r="S109" s="375"/>
      <c r="T109" s="374"/>
      <c r="U109" s="375"/>
      <c r="V109" s="374" t="str">
        <f t="shared" si="229"/>
        <v/>
      </c>
      <c r="W109" s="375" t="str">
        <f t="shared" si="230"/>
        <v/>
      </c>
      <c r="X109" s="374" t="str">
        <f t="shared" si="183"/>
        <v/>
      </c>
      <c r="Y109" s="375" t="str">
        <f t="shared" si="195"/>
        <v/>
      </c>
      <c r="Z109" s="374" t="str">
        <f t="shared" si="184"/>
        <v/>
      </c>
      <c r="AA109" s="377" t="str">
        <f t="shared" si="196"/>
        <v/>
      </c>
      <c r="AB109" s="411" t="s">
        <v>42</v>
      </c>
      <c r="AC109" s="412"/>
      <c r="AD109" s="413"/>
      <c r="AF109" s="487">
        <v>4</v>
      </c>
      <c r="AG109" s="488"/>
      <c r="AH109" s="487">
        <v>5</v>
      </c>
      <c r="AI109" s="488"/>
      <c r="AJ109" s="487"/>
      <c r="AK109" s="488"/>
      <c r="AL109" s="487"/>
      <c r="AM109" s="488"/>
      <c r="AN109" s="487"/>
      <c r="AO109" s="488"/>
      <c r="AP109" s="487"/>
      <c r="AQ109" s="488"/>
      <c r="AR109" s="487"/>
      <c r="AS109" s="488"/>
    </row>
    <row r="110" spans="1:45" s="357" customFormat="1">
      <c r="A110" s="422" t="s">
        <v>113</v>
      </c>
      <c r="B110" s="385" t="s">
        <v>109</v>
      </c>
      <c r="C110" s="14" t="s">
        <v>51</v>
      </c>
      <c r="D110" s="376" t="str">
        <f t="shared" si="175"/>
        <v>------</v>
      </c>
      <c r="E110" s="377" t="str">
        <f t="shared" si="172"/>
        <v>------</v>
      </c>
      <c r="F110" s="374">
        <f t="shared" si="237"/>
        <v>43208</v>
      </c>
      <c r="G110" s="377">
        <f t="shared" si="176"/>
        <v>43208</v>
      </c>
      <c r="H110" s="374">
        <f t="shared" si="234"/>
        <v>43210</v>
      </c>
      <c r="I110" s="377">
        <f t="shared" si="177"/>
        <v>43210</v>
      </c>
      <c r="J110" s="397" t="s">
        <v>35</v>
      </c>
      <c r="K110" s="397" t="s">
        <v>35</v>
      </c>
      <c r="L110" s="398">
        <f t="shared" si="219"/>
        <v>43211</v>
      </c>
      <c r="M110" s="377">
        <f t="shared" ref="M110:Q110" si="239">IF(ISBLANK(L110),"",L110)</f>
        <v>43211</v>
      </c>
      <c r="N110" s="374">
        <f t="shared" si="179"/>
        <v>43216</v>
      </c>
      <c r="O110" s="375">
        <f t="shared" si="239"/>
        <v>43216</v>
      </c>
      <c r="P110" s="374">
        <f t="shared" si="180"/>
        <v>43218</v>
      </c>
      <c r="Q110" s="375">
        <f t="shared" si="239"/>
        <v>43218</v>
      </c>
      <c r="R110" s="374">
        <f t="shared" ref="R110:R112" si="240">IF(ISBLANK(AJ110),"",L110+AJ110)</f>
        <v>43215</v>
      </c>
      <c r="S110" s="375">
        <f t="shared" ref="S110:S112" si="241">IF(ISBLANK(R110),"",R110)</f>
        <v>43215</v>
      </c>
      <c r="T110" s="374" t="str">
        <f t="shared" ref="T110:T112" si="242">IF(ISBLANK(AL110),"",L110+AL110)</f>
        <v/>
      </c>
      <c r="U110" s="375" t="str">
        <f t="shared" ref="U110:U112" si="243">IF(ISBLANK(T110),"",T110)</f>
        <v/>
      </c>
      <c r="V110" s="374" t="str">
        <f t="shared" si="229"/>
        <v/>
      </c>
      <c r="W110" s="375" t="str">
        <f t="shared" si="230"/>
        <v/>
      </c>
      <c r="X110" s="374" t="str">
        <f t="shared" si="183"/>
        <v/>
      </c>
      <c r="Y110" s="375" t="str">
        <f t="shared" si="195"/>
        <v/>
      </c>
      <c r="Z110" s="374" t="str">
        <f t="shared" si="184"/>
        <v/>
      </c>
      <c r="AA110" s="377" t="str">
        <f t="shared" si="196"/>
        <v/>
      </c>
      <c r="AB110" s="411" t="s">
        <v>49</v>
      </c>
      <c r="AC110" s="412"/>
      <c r="AD110" s="413"/>
      <c r="AF110" s="487">
        <v>5</v>
      </c>
      <c r="AG110" s="488"/>
      <c r="AH110" s="487">
        <v>7</v>
      </c>
      <c r="AI110" s="488"/>
      <c r="AJ110" s="487">
        <v>4</v>
      </c>
      <c r="AK110" s="488"/>
      <c r="AL110" s="487"/>
      <c r="AM110" s="488"/>
      <c r="AN110" s="487"/>
      <c r="AO110" s="488"/>
      <c r="AP110" s="487"/>
      <c r="AQ110" s="488"/>
      <c r="AR110" s="487"/>
      <c r="AS110" s="488"/>
    </row>
    <row r="111" spans="1:45" s="357" customFormat="1" ht="17.25" customHeight="1">
      <c r="A111" s="463" t="s">
        <v>115</v>
      </c>
      <c r="B111" s="463" t="s">
        <v>71</v>
      </c>
      <c r="C111" s="14" t="s">
        <v>52</v>
      </c>
      <c r="D111" s="376" t="str">
        <f t="shared" si="175"/>
        <v>------</v>
      </c>
      <c r="E111" s="377" t="str">
        <f t="shared" si="172"/>
        <v>------</v>
      </c>
      <c r="F111" s="374">
        <f t="shared" si="237"/>
        <v>43209</v>
      </c>
      <c r="G111" s="377">
        <f t="shared" si="176"/>
        <v>43209</v>
      </c>
      <c r="H111" s="374">
        <f t="shared" si="234"/>
        <v>43211</v>
      </c>
      <c r="I111" s="377">
        <f t="shared" si="177"/>
        <v>43211</v>
      </c>
      <c r="J111" s="397" t="s">
        <v>35</v>
      </c>
      <c r="K111" s="397" t="s">
        <v>35</v>
      </c>
      <c r="L111" s="398">
        <f t="shared" si="219"/>
        <v>43212</v>
      </c>
      <c r="M111" s="377">
        <f t="shared" ref="M111:Q111" si="244">IF(ISBLANK(L111),"",L111)</f>
        <v>43212</v>
      </c>
      <c r="N111" s="374">
        <f t="shared" si="179"/>
        <v>43219</v>
      </c>
      <c r="O111" s="375">
        <f t="shared" si="244"/>
        <v>43219</v>
      </c>
      <c r="P111" s="374">
        <f t="shared" si="180"/>
        <v>43219</v>
      </c>
      <c r="Q111" s="375">
        <f t="shared" si="244"/>
        <v>43219</v>
      </c>
      <c r="R111" s="374">
        <f t="shared" si="240"/>
        <v>43217</v>
      </c>
      <c r="S111" s="375">
        <f t="shared" si="241"/>
        <v>43217</v>
      </c>
      <c r="T111" s="374">
        <f t="shared" si="242"/>
        <v>43215</v>
      </c>
      <c r="U111" s="375">
        <f t="shared" si="243"/>
        <v>43215</v>
      </c>
      <c r="V111" s="374">
        <f t="shared" si="229"/>
        <v>43216</v>
      </c>
      <c r="W111" s="375">
        <f t="shared" si="230"/>
        <v>43216</v>
      </c>
      <c r="X111" s="374" t="str">
        <f t="shared" si="183"/>
        <v/>
      </c>
      <c r="Y111" s="375" t="str">
        <f t="shared" si="195"/>
        <v/>
      </c>
      <c r="Z111" s="374" t="str">
        <f t="shared" si="184"/>
        <v/>
      </c>
      <c r="AA111" s="377" t="str">
        <f t="shared" si="196"/>
        <v/>
      </c>
      <c r="AB111" s="411" t="s">
        <v>42</v>
      </c>
      <c r="AC111" s="412"/>
      <c r="AD111" s="413"/>
      <c r="AF111" s="487">
        <v>7</v>
      </c>
      <c r="AG111" s="488"/>
      <c r="AH111" s="487">
        <v>7</v>
      </c>
      <c r="AI111" s="488"/>
      <c r="AJ111" s="487">
        <v>5</v>
      </c>
      <c r="AK111" s="488"/>
      <c r="AL111" s="487">
        <v>3</v>
      </c>
      <c r="AM111" s="488"/>
      <c r="AN111" s="487">
        <v>4</v>
      </c>
      <c r="AO111" s="488"/>
      <c r="AP111" s="487"/>
      <c r="AQ111" s="488"/>
      <c r="AR111" s="487"/>
      <c r="AS111" s="488"/>
    </row>
    <row r="112" spans="1:45" s="357" customFormat="1" ht="17.25" customHeight="1">
      <c r="A112" s="423" t="s">
        <v>150</v>
      </c>
      <c r="B112" s="423" t="s">
        <v>150</v>
      </c>
      <c r="C112" s="16" t="s">
        <v>53</v>
      </c>
      <c r="D112" s="393" t="str">
        <f t="shared" si="175"/>
        <v>------</v>
      </c>
      <c r="E112" s="394" t="str">
        <f t="shared" si="172"/>
        <v>------</v>
      </c>
      <c r="F112" s="395">
        <f>L112-4</f>
        <v>43208</v>
      </c>
      <c r="G112" s="396">
        <f t="shared" si="176"/>
        <v>43208</v>
      </c>
      <c r="H112" s="395">
        <f>L112-2</f>
        <v>43210</v>
      </c>
      <c r="I112" s="396">
        <f t="shared" si="177"/>
        <v>43210</v>
      </c>
      <c r="J112" s="401" t="s">
        <v>35</v>
      </c>
      <c r="K112" s="401" t="s">
        <v>35</v>
      </c>
      <c r="L112" s="402">
        <f t="shared" si="219"/>
        <v>43212</v>
      </c>
      <c r="M112" s="396">
        <f t="shared" ref="M112:Q112" si="245">IF(ISBLANK(L112),"",L112)</f>
        <v>43212</v>
      </c>
      <c r="N112" s="395">
        <f t="shared" si="179"/>
        <v>43216</v>
      </c>
      <c r="O112" s="396">
        <f t="shared" si="245"/>
        <v>43216</v>
      </c>
      <c r="P112" s="395">
        <f t="shared" si="180"/>
        <v>43217</v>
      </c>
      <c r="Q112" s="396">
        <f t="shared" si="245"/>
        <v>43217</v>
      </c>
      <c r="R112" s="395" t="str">
        <f t="shared" si="240"/>
        <v/>
      </c>
      <c r="S112" s="396" t="str">
        <f t="shared" si="241"/>
        <v/>
      </c>
      <c r="T112" s="395" t="str">
        <f t="shared" si="242"/>
        <v/>
      </c>
      <c r="U112" s="396" t="str">
        <f t="shared" si="243"/>
        <v/>
      </c>
      <c r="V112" s="395" t="str">
        <f t="shared" si="229"/>
        <v/>
      </c>
      <c r="W112" s="396" t="str">
        <f t="shared" si="230"/>
        <v/>
      </c>
      <c r="X112" s="395" t="str">
        <f t="shared" si="183"/>
        <v/>
      </c>
      <c r="Y112" s="396" t="str">
        <f t="shared" si="195"/>
        <v/>
      </c>
      <c r="Z112" s="395" t="str">
        <f t="shared" si="184"/>
        <v/>
      </c>
      <c r="AA112" s="394" t="str">
        <f t="shared" si="196"/>
        <v/>
      </c>
      <c r="AB112" s="468" t="s">
        <v>36</v>
      </c>
      <c r="AC112" s="419"/>
      <c r="AD112" s="413"/>
      <c r="AF112" s="487">
        <v>4</v>
      </c>
      <c r="AG112" s="488"/>
      <c r="AH112" s="487">
        <v>5</v>
      </c>
      <c r="AI112" s="488"/>
      <c r="AJ112" s="487"/>
      <c r="AK112" s="488"/>
      <c r="AL112" s="487"/>
      <c r="AM112" s="488"/>
      <c r="AN112" s="487"/>
      <c r="AO112" s="488"/>
      <c r="AP112" s="487"/>
      <c r="AQ112" s="488"/>
      <c r="AR112" s="487"/>
      <c r="AS112" s="488"/>
    </row>
    <row r="113" spans="1:45" s="357" customFormat="1" ht="18.75" customHeight="1">
      <c r="A113" s="473"/>
      <c r="B113" s="474"/>
      <c r="C113" s="475"/>
      <c r="D113" s="475"/>
      <c r="E113" s="476"/>
      <c r="F113" s="475"/>
      <c r="G113" s="476"/>
      <c r="H113" s="475"/>
      <c r="I113" s="476"/>
      <c r="J113" s="476"/>
      <c r="K113" s="476"/>
      <c r="L113" s="475"/>
      <c r="M113" s="476"/>
      <c r="N113" s="475"/>
      <c r="O113" s="476"/>
      <c r="P113" s="475"/>
      <c r="Q113" s="476"/>
      <c r="R113" s="475"/>
      <c r="S113" s="476"/>
      <c r="T113" s="475"/>
      <c r="U113" s="476"/>
      <c r="V113" s="475"/>
      <c r="W113" s="476"/>
      <c r="X113" s="475"/>
      <c r="Y113" s="476"/>
      <c r="Z113" s="475"/>
      <c r="AA113" s="476"/>
      <c r="AB113" s="367"/>
      <c r="AC113" s="477"/>
      <c r="AD113" s="478"/>
    </row>
    <row r="114" spans="1:45" s="359" customFormat="1" ht="15" customHeight="1">
      <c r="A114" s="359" t="s">
        <v>158</v>
      </c>
      <c r="B114" s="426"/>
      <c r="C114" s="425"/>
      <c r="D114" s="425"/>
      <c r="E114" s="425"/>
      <c r="F114" s="425"/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  <c r="Q114" s="425"/>
      <c r="R114" s="445"/>
      <c r="S114" s="445"/>
      <c r="T114" s="445"/>
      <c r="U114" s="445"/>
      <c r="V114" s="445"/>
      <c r="W114" s="445"/>
      <c r="X114" s="445"/>
      <c r="Y114" s="445"/>
      <c r="Z114" s="445"/>
      <c r="AA114" s="445"/>
      <c r="AB114" s="445"/>
      <c r="AC114" s="451"/>
      <c r="AE114" s="360"/>
      <c r="AF114" s="367"/>
      <c r="AG114" s="367"/>
      <c r="AH114" s="429"/>
      <c r="AI114" s="429"/>
      <c r="AJ114" s="429"/>
      <c r="AK114" s="429"/>
      <c r="AL114" s="429"/>
      <c r="AM114" s="429"/>
      <c r="AN114" s="429"/>
      <c r="AO114" s="429"/>
      <c r="AP114" s="429"/>
      <c r="AQ114" s="429"/>
      <c r="AR114" s="429"/>
      <c r="AS114" s="429"/>
    </row>
    <row r="115" spans="1:45" s="359" customFormat="1" ht="15" customHeight="1">
      <c r="A115" s="427"/>
      <c r="B115" s="426"/>
      <c r="C115" s="425"/>
      <c r="D115" s="425"/>
      <c r="E115" s="425"/>
      <c r="F115" s="425"/>
      <c r="G115" s="425"/>
      <c r="H115" s="425"/>
      <c r="I115" s="425"/>
      <c r="J115" s="425"/>
      <c r="K115" s="425"/>
      <c r="L115" s="425"/>
      <c r="M115" s="425"/>
      <c r="N115" s="425"/>
      <c r="O115" s="425"/>
      <c r="P115" s="425"/>
      <c r="Q115" s="425"/>
      <c r="R115" s="445"/>
      <c r="S115" s="445"/>
      <c r="T115" s="445"/>
      <c r="U115" s="445"/>
      <c r="V115" s="445"/>
      <c r="W115" s="445"/>
      <c r="X115" s="445"/>
      <c r="Y115" s="445"/>
      <c r="Z115" s="445"/>
      <c r="AA115" s="445"/>
      <c r="AB115" s="445"/>
      <c r="AC115" s="451"/>
      <c r="AE115" s="360"/>
      <c r="AF115" s="367"/>
      <c r="AG115" s="367"/>
      <c r="AH115" s="429"/>
      <c r="AI115" s="429"/>
      <c r="AJ115" s="429"/>
      <c r="AK115" s="429"/>
      <c r="AL115" s="429"/>
      <c r="AM115" s="429"/>
      <c r="AN115" s="429"/>
      <c r="AO115" s="429"/>
      <c r="AP115" s="429"/>
      <c r="AQ115" s="429"/>
      <c r="AR115" s="429"/>
      <c r="AS115" s="429"/>
    </row>
    <row r="116" spans="1:45" s="359" customFormat="1" ht="15" customHeight="1">
      <c r="A116" s="428" t="s">
        <v>159</v>
      </c>
      <c r="B116" s="426"/>
      <c r="C116" s="425"/>
      <c r="D116" s="425"/>
      <c r="E116" s="425"/>
      <c r="F116" s="425"/>
      <c r="G116" s="425"/>
      <c r="H116" s="425"/>
      <c r="I116" s="425"/>
      <c r="J116" s="425"/>
      <c r="K116" s="425"/>
      <c r="L116" s="425"/>
      <c r="M116" s="425"/>
      <c r="N116" s="425"/>
      <c r="O116" s="425"/>
      <c r="P116" s="425"/>
      <c r="Q116" s="425"/>
      <c r="R116" s="445"/>
      <c r="S116" s="445"/>
      <c r="T116" s="445"/>
      <c r="U116" s="445"/>
      <c r="V116" s="445"/>
      <c r="W116" s="445"/>
      <c r="X116" s="445"/>
      <c r="Y116" s="445"/>
      <c r="Z116" s="445"/>
      <c r="AA116" s="445"/>
      <c r="AB116" s="445"/>
      <c r="AC116" s="451"/>
      <c r="AE116" s="360"/>
      <c r="AF116" s="367"/>
      <c r="AG116" s="367"/>
      <c r="AH116" s="429"/>
      <c r="AI116" s="429"/>
      <c r="AJ116" s="429"/>
      <c r="AK116" s="429"/>
      <c r="AL116" s="429"/>
      <c r="AM116" s="429"/>
      <c r="AN116" s="429"/>
      <c r="AO116" s="429"/>
      <c r="AP116" s="429"/>
      <c r="AQ116" s="429"/>
      <c r="AR116" s="429"/>
      <c r="AS116" s="429"/>
    </row>
    <row r="117" spans="1:45" s="359" customFormat="1" ht="15" customHeight="1">
      <c r="A117" s="429" t="s">
        <v>160</v>
      </c>
      <c r="B117" s="430" t="s">
        <v>161</v>
      </c>
      <c r="C117" s="429" t="s">
        <v>162</v>
      </c>
      <c r="D117" s="359" t="s">
        <v>163</v>
      </c>
      <c r="E117" s="431"/>
      <c r="F117" s="359" t="s">
        <v>163</v>
      </c>
      <c r="G117" s="429"/>
      <c r="H117" s="429"/>
      <c r="I117" s="440" t="s">
        <v>164</v>
      </c>
      <c r="J117" s="441" t="s">
        <v>165</v>
      </c>
      <c r="K117" s="429"/>
      <c r="L117" s="442"/>
      <c r="M117" s="429"/>
      <c r="N117" s="429"/>
      <c r="O117" s="429" t="s">
        <v>166</v>
      </c>
      <c r="P117" s="479" t="s">
        <v>167</v>
      </c>
      <c r="Q117" s="429"/>
      <c r="R117" s="429"/>
      <c r="S117" s="431"/>
      <c r="U117" s="445"/>
      <c r="V117" s="445"/>
      <c r="W117" s="445"/>
      <c r="X117" s="445"/>
      <c r="Y117" s="445"/>
      <c r="Z117" s="445"/>
      <c r="AA117" s="445"/>
      <c r="AB117" s="445"/>
      <c r="AC117" s="451"/>
      <c r="AE117" s="360"/>
      <c r="AF117" s="367"/>
      <c r="AG117" s="367"/>
      <c r="AH117" s="429"/>
      <c r="AI117" s="429"/>
      <c r="AJ117" s="429"/>
      <c r="AK117" s="429"/>
      <c r="AL117" s="429"/>
      <c r="AM117" s="429"/>
      <c r="AN117" s="429"/>
      <c r="AO117" s="429"/>
      <c r="AP117" s="429"/>
      <c r="AQ117" s="429"/>
      <c r="AR117" s="429"/>
      <c r="AS117" s="429"/>
    </row>
    <row r="118" spans="1:45" s="359" customFormat="1" ht="15" customHeight="1">
      <c r="A118" s="429" t="s">
        <v>168</v>
      </c>
      <c r="B118" s="430" t="s">
        <v>161</v>
      </c>
      <c r="C118" s="429" t="s">
        <v>169</v>
      </c>
      <c r="D118" s="359" t="s">
        <v>170</v>
      </c>
      <c r="E118" s="431"/>
      <c r="F118" s="359" t="s">
        <v>170</v>
      </c>
      <c r="G118" s="425"/>
      <c r="H118" s="425"/>
      <c r="I118" s="440" t="s">
        <v>164</v>
      </c>
      <c r="J118" s="441" t="s">
        <v>171</v>
      </c>
      <c r="K118" s="429"/>
      <c r="L118" s="424"/>
      <c r="M118" s="443"/>
      <c r="N118" s="425"/>
      <c r="O118" s="429" t="s">
        <v>166</v>
      </c>
      <c r="P118" s="479" t="s">
        <v>172</v>
      </c>
      <c r="Q118" s="429"/>
      <c r="R118" s="429"/>
      <c r="S118" s="431"/>
      <c r="U118" s="429"/>
      <c r="V118" s="446"/>
      <c r="W118" s="446"/>
      <c r="X118" s="446"/>
      <c r="Y118" s="446"/>
      <c r="Z118" s="446"/>
      <c r="AA118" s="446"/>
      <c r="AB118" s="446"/>
      <c r="AC118" s="452"/>
      <c r="AE118" s="360"/>
      <c r="AF118" s="367"/>
      <c r="AG118" s="367"/>
      <c r="AH118" s="429"/>
      <c r="AI118" s="429"/>
      <c r="AJ118" s="429"/>
      <c r="AK118" s="429"/>
      <c r="AL118" s="429"/>
      <c r="AM118" s="429"/>
      <c r="AN118" s="429"/>
      <c r="AO118" s="429"/>
      <c r="AP118" s="429"/>
      <c r="AQ118" s="429"/>
      <c r="AR118" s="429"/>
      <c r="AS118" s="429"/>
    </row>
    <row r="119" spans="1:45" s="359" customFormat="1" ht="15" customHeight="1">
      <c r="A119" s="429" t="s">
        <v>173</v>
      </c>
      <c r="B119" s="430" t="s">
        <v>161</v>
      </c>
      <c r="C119" s="425" t="s">
        <v>169</v>
      </c>
      <c r="D119" s="433" t="s">
        <v>174</v>
      </c>
      <c r="E119" s="434"/>
      <c r="F119" s="433" t="s">
        <v>174</v>
      </c>
      <c r="G119" s="434"/>
      <c r="H119" s="434"/>
      <c r="I119" s="440" t="s">
        <v>164</v>
      </c>
      <c r="J119" s="441" t="s">
        <v>175</v>
      </c>
      <c r="K119" s="434"/>
      <c r="L119" s="434"/>
      <c r="M119" s="434"/>
      <c r="N119" s="425"/>
      <c r="O119" s="429" t="s">
        <v>166</v>
      </c>
      <c r="P119" s="479" t="s">
        <v>172</v>
      </c>
      <c r="Q119" s="434"/>
      <c r="R119" s="434"/>
      <c r="S119" s="434"/>
      <c r="T119" s="434"/>
      <c r="U119" s="434"/>
      <c r="V119" s="434"/>
      <c r="W119" s="434"/>
      <c r="X119" s="434"/>
      <c r="Y119" s="434"/>
      <c r="Z119" s="434"/>
      <c r="AA119" s="434"/>
      <c r="AB119" s="434"/>
      <c r="AC119" s="453"/>
      <c r="AE119" s="360"/>
      <c r="AF119" s="367"/>
      <c r="AG119" s="367"/>
      <c r="AH119" s="429"/>
      <c r="AI119" s="429"/>
      <c r="AJ119" s="429"/>
      <c r="AK119" s="429"/>
      <c r="AL119" s="429"/>
      <c r="AM119" s="429"/>
      <c r="AN119" s="429"/>
      <c r="AO119" s="429"/>
      <c r="AP119" s="429"/>
      <c r="AQ119" s="429"/>
      <c r="AR119" s="429"/>
      <c r="AS119" s="429"/>
    </row>
    <row r="120" spans="1:45" s="359" customFormat="1" ht="15" customHeight="1">
      <c r="B120" s="430"/>
      <c r="C120" s="429"/>
      <c r="F120" s="429"/>
      <c r="G120" s="425"/>
      <c r="H120" s="425"/>
      <c r="I120" s="429"/>
      <c r="J120" s="429"/>
      <c r="K120" s="429"/>
      <c r="L120" s="425"/>
      <c r="M120" s="444"/>
      <c r="N120" s="425"/>
      <c r="O120" s="425"/>
      <c r="P120" s="431"/>
      <c r="Q120" s="429"/>
      <c r="R120" s="429"/>
      <c r="S120" s="431"/>
      <c r="V120" s="447"/>
      <c r="W120" s="447"/>
      <c r="X120" s="447"/>
      <c r="Y120" s="447"/>
      <c r="Z120" s="447"/>
      <c r="AA120" s="447"/>
      <c r="AB120" s="447"/>
      <c r="AC120" s="454"/>
      <c r="AF120" s="429"/>
      <c r="AG120" s="429"/>
      <c r="AH120" s="429"/>
      <c r="AI120" s="429"/>
      <c r="AJ120" s="429"/>
      <c r="AK120" s="429"/>
      <c r="AL120" s="429"/>
      <c r="AM120" s="429"/>
      <c r="AN120" s="429"/>
      <c r="AO120" s="429"/>
      <c r="AP120" s="429"/>
      <c r="AQ120" s="429"/>
      <c r="AR120" s="429"/>
      <c r="AS120" s="429"/>
    </row>
    <row r="123" spans="1:45" ht="15" hidden="1" customHeight="1">
      <c r="A123" s="436"/>
      <c r="I123" s="362" t="e">
        <f>YM!#REF!</f>
        <v>#REF!</v>
      </c>
    </row>
    <row r="124" spans="1:45" ht="15" hidden="1" customHeight="1">
      <c r="A124" s="437" t="s">
        <v>176</v>
      </c>
    </row>
    <row r="125" spans="1:45" ht="15" hidden="1" customHeight="1">
      <c r="A125" s="437" t="s">
        <v>177</v>
      </c>
    </row>
    <row r="126" spans="1:45" ht="15" hidden="1" customHeight="1">
      <c r="A126" s="437" t="s">
        <v>178</v>
      </c>
    </row>
    <row r="127" spans="1:45" ht="15" hidden="1" customHeight="1">
      <c r="A127" s="437" t="s">
        <v>179</v>
      </c>
    </row>
    <row r="128" spans="1:45" ht="15" hidden="1" customHeight="1">
      <c r="A128" s="437" t="s">
        <v>150</v>
      </c>
    </row>
    <row r="129" spans="1:3" ht="15" hidden="1" customHeight="1">
      <c r="A129" s="480" t="s">
        <v>180</v>
      </c>
    </row>
    <row r="130" spans="1:3" ht="15" hidden="1" customHeight="1">
      <c r="A130" s="437" t="s">
        <v>181</v>
      </c>
    </row>
    <row r="131" spans="1:3" ht="15" hidden="1" customHeight="1">
      <c r="A131" s="437" t="s">
        <v>182</v>
      </c>
    </row>
    <row r="132" spans="1:3" ht="15" hidden="1" customHeight="1">
      <c r="A132" s="437" t="s">
        <v>183</v>
      </c>
      <c r="C132" s="360"/>
    </row>
    <row r="133" spans="1:3" ht="15" hidden="1" customHeight="1">
      <c r="A133" s="437" t="s">
        <v>184</v>
      </c>
      <c r="C133" s="360"/>
    </row>
    <row r="134" spans="1:3" ht="15" hidden="1" customHeight="1">
      <c r="A134" s="437" t="s">
        <v>185</v>
      </c>
      <c r="C134" s="359"/>
    </row>
    <row r="135" spans="1:3" ht="15" hidden="1" customHeight="1">
      <c r="A135" s="437" t="s">
        <v>107</v>
      </c>
      <c r="C135" s="359"/>
    </row>
    <row r="136" spans="1:3" ht="15" hidden="1" customHeight="1">
      <c r="A136" s="437" t="s">
        <v>186</v>
      </c>
      <c r="C136" s="359"/>
    </row>
    <row r="137" spans="1:3" ht="15" hidden="1" customHeight="1">
      <c r="A137" s="437" t="s">
        <v>187</v>
      </c>
    </row>
    <row r="138" spans="1:3" ht="15" hidden="1" customHeight="1">
      <c r="A138" s="437" t="s">
        <v>188</v>
      </c>
      <c r="C138" s="429"/>
    </row>
    <row r="139" spans="1:3" ht="15" hidden="1" customHeight="1">
      <c r="A139" s="437" t="s">
        <v>189</v>
      </c>
      <c r="C139" s="429"/>
    </row>
    <row r="140" spans="1:3" ht="15" hidden="1" customHeight="1">
      <c r="A140" s="437" t="s">
        <v>190</v>
      </c>
      <c r="C140" s="429"/>
    </row>
    <row r="141" spans="1:3" ht="15" hidden="1" customHeight="1">
      <c r="A141" s="437" t="s">
        <v>191</v>
      </c>
      <c r="C141" s="429"/>
    </row>
    <row r="142" spans="1:3" ht="15" hidden="1" customHeight="1">
      <c r="A142" s="437" t="s">
        <v>192</v>
      </c>
      <c r="C142" s="359"/>
    </row>
    <row r="143" spans="1:3" ht="15" hidden="1" customHeight="1">
      <c r="A143" s="437" t="s">
        <v>193</v>
      </c>
    </row>
    <row r="144" spans="1:3" ht="15" hidden="1" customHeight="1">
      <c r="A144" s="437" t="s">
        <v>194</v>
      </c>
      <c r="C144" s="429"/>
    </row>
    <row r="145" spans="1:3" ht="15" hidden="1" customHeight="1">
      <c r="A145" s="437" t="s">
        <v>116</v>
      </c>
    </row>
    <row r="146" spans="1:3" ht="15" hidden="1" customHeight="1">
      <c r="A146" s="437" t="s">
        <v>195</v>
      </c>
      <c r="C146" s="360"/>
    </row>
    <row r="147" spans="1:3" ht="15" hidden="1" customHeight="1">
      <c r="A147" s="437" t="s">
        <v>196</v>
      </c>
      <c r="C147" s="360"/>
    </row>
    <row r="148" spans="1:3" ht="15" hidden="1" customHeight="1">
      <c r="A148" s="437" t="s">
        <v>197</v>
      </c>
      <c r="C148" s="359"/>
    </row>
    <row r="149" spans="1:3" ht="15" hidden="1" customHeight="1">
      <c r="A149" s="437" t="s">
        <v>198</v>
      </c>
      <c r="C149" s="360"/>
    </row>
    <row r="150" spans="1:3" ht="15" hidden="1" customHeight="1">
      <c r="A150" s="437" t="s">
        <v>199</v>
      </c>
      <c r="C150" s="359"/>
    </row>
    <row r="151" spans="1:3" ht="15" hidden="1" customHeight="1">
      <c r="A151" s="437" t="s">
        <v>200</v>
      </c>
    </row>
    <row r="152" spans="1:3" ht="15" hidden="1" customHeight="1">
      <c r="A152" s="437" t="s">
        <v>106</v>
      </c>
    </row>
    <row r="153" spans="1:3" ht="15" hidden="1" customHeight="1">
      <c r="A153" s="437" t="s">
        <v>201</v>
      </c>
    </row>
    <row r="154" spans="1:3" ht="15" hidden="1" customHeight="1">
      <c r="A154" s="437" t="s">
        <v>202</v>
      </c>
    </row>
    <row r="155" spans="1:3" ht="15" hidden="1" customHeight="1">
      <c r="A155" s="437" t="s">
        <v>203</v>
      </c>
      <c r="C155" s="359"/>
    </row>
    <row r="156" spans="1:3" ht="15" hidden="1" customHeight="1">
      <c r="A156" s="437" t="s">
        <v>204</v>
      </c>
      <c r="C156" s="359"/>
    </row>
    <row r="157" spans="1:3" ht="15" hidden="1" customHeight="1">
      <c r="A157" s="437" t="s">
        <v>205</v>
      </c>
    </row>
    <row r="158" spans="1:3" ht="15" hidden="1" customHeight="1">
      <c r="A158" s="437" t="s">
        <v>206</v>
      </c>
    </row>
    <row r="159" spans="1:3" ht="15" hidden="1" customHeight="1">
      <c r="A159" s="437" t="s">
        <v>207</v>
      </c>
    </row>
    <row r="160" spans="1:3" ht="15" hidden="1" customHeight="1">
      <c r="A160" s="437" t="s">
        <v>208</v>
      </c>
    </row>
    <row r="161" spans="1:6" ht="15" hidden="1" customHeight="1">
      <c r="A161" s="437" t="s">
        <v>209</v>
      </c>
    </row>
    <row r="162" spans="1:6" ht="15" hidden="1" customHeight="1">
      <c r="A162" s="437" t="s">
        <v>210</v>
      </c>
    </row>
    <row r="163" spans="1:6" ht="15" hidden="1" customHeight="1">
      <c r="A163" s="437" t="s">
        <v>211</v>
      </c>
      <c r="C163" s="359"/>
    </row>
    <row r="164" spans="1:6" ht="15" hidden="1" customHeight="1">
      <c r="A164" s="437" t="s">
        <v>212</v>
      </c>
    </row>
    <row r="165" spans="1:6" ht="15" hidden="1" customHeight="1">
      <c r="A165" s="437" t="s">
        <v>108</v>
      </c>
    </row>
    <row r="166" spans="1:6" ht="15" hidden="1" customHeight="1">
      <c r="A166" s="437" t="s">
        <v>89</v>
      </c>
      <c r="C166" s="429"/>
    </row>
    <row r="167" spans="1:6" ht="15" hidden="1" customHeight="1">
      <c r="A167" s="437" t="s">
        <v>213</v>
      </c>
      <c r="C167" s="360"/>
    </row>
    <row r="168" spans="1:6" ht="15" hidden="1" customHeight="1">
      <c r="A168" s="437" t="s">
        <v>214</v>
      </c>
      <c r="C168" s="359"/>
    </row>
    <row r="169" spans="1:6" ht="15" hidden="1" customHeight="1">
      <c r="A169" s="437" t="s">
        <v>215</v>
      </c>
      <c r="C169" s="359"/>
    </row>
    <row r="170" spans="1:6" ht="15" hidden="1" customHeight="1">
      <c r="A170" s="437" t="s">
        <v>216</v>
      </c>
      <c r="C170" s="359"/>
    </row>
    <row r="171" spans="1:6" ht="15" hidden="1" customHeight="1">
      <c r="A171" s="437" t="s">
        <v>217</v>
      </c>
      <c r="C171" s="359"/>
    </row>
    <row r="172" spans="1:6" ht="15" hidden="1" customHeight="1">
      <c r="A172" s="437" t="s">
        <v>218</v>
      </c>
      <c r="C172" s="429"/>
    </row>
    <row r="173" spans="1:6" ht="15" hidden="1" customHeight="1">
      <c r="A173" s="437" t="s">
        <v>219</v>
      </c>
      <c r="C173" s="360"/>
    </row>
    <row r="174" spans="1:6" ht="15" hidden="1" customHeight="1">
      <c r="A174" s="437" t="s">
        <v>220</v>
      </c>
    </row>
    <row r="175" spans="1:6" ht="15" hidden="1" customHeight="1">
      <c r="A175" s="437" t="s">
        <v>221</v>
      </c>
      <c r="F175" s="455"/>
    </row>
    <row r="176" spans="1:6" ht="15" hidden="1" customHeight="1">
      <c r="A176" s="437" t="s">
        <v>222</v>
      </c>
    </row>
    <row r="177" spans="1:6" ht="15" hidden="1" customHeight="1">
      <c r="A177" s="437" t="s">
        <v>223</v>
      </c>
      <c r="F177" s="455"/>
    </row>
    <row r="178" spans="1:6" ht="15" hidden="1" customHeight="1">
      <c r="A178" s="437" t="s">
        <v>54</v>
      </c>
      <c r="F178" s="455"/>
    </row>
    <row r="179" spans="1:6" ht="15" hidden="1" customHeight="1">
      <c r="A179" s="437" t="s">
        <v>78</v>
      </c>
      <c r="C179" s="359"/>
    </row>
    <row r="180" spans="1:6" ht="15" hidden="1" customHeight="1">
      <c r="A180" s="437" t="s">
        <v>156</v>
      </c>
    </row>
    <row r="181" spans="1:6" ht="15" hidden="1" customHeight="1">
      <c r="A181" s="437" t="s">
        <v>146</v>
      </c>
      <c r="C181" s="359"/>
    </row>
    <row r="182" spans="1:6" ht="15" hidden="1" customHeight="1">
      <c r="A182" s="437" t="s">
        <v>99</v>
      </c>
    </row>
    <row r="183" spans="1:6" ht="15" hidden="1" customHeight="1">
      <c r="A183" s="437" t="s">
        <v>224</v>
      </c>
    </row>
    <row r="184" spans="1:6" ht="15" hidden="1" customHeight="1">
      <c r="A184" s="437" t="s">
        <v>56</v>
      </c>
    </row>
    <row r="185" spans="1:6" ht="15" hidden="1" customHeight="1">
      <c r="A185" s="437" t="s">
        <v>225</v>
      </c>
      <c r="C185" s="359"/>
    </row>
    <row r="186" spans="1:6" ht="15" hidden="1" customHeight="1">
      <c r="A186" s="437" t="s">
        <v>226</v>
      </c>
      <c r="C186" s="359"/>
    </row>
    <row r="187" spans="1:6" ht="15" hidden="1" customHeight="1">
      <c r="A187" s="437" t="s">
        <v>227</v>
      </c>
      <c r="C187" s="359"/>
    </row>
    <row r="188" spans="1:6" ht="15" hidden="1" customHeight="1">
      <c r="A188" s="437" t="s">
        <v>228</v>
      </c>
      <c r="C188" s="359"/>
    </row>
    <row r="189" spans="1:6" ht="15" hidden="1" customHeight="1">
      <c r="A189" s="437" t="s">
        <v>229</v>
      </c>
      <c r="C189" s="360"/>
    </row>
    <row r="190" spans="1:6" ht="15" hidden="1" customHeight="1">
      <c r="A190" s="437"/>
      <c r="C190" s="360"/>
    </row>
    <row r="191" spans="1:6" ht="15" hidden="1" customHeight="1">
      <c r="A191" s="480" t="s">
        <v>230</v>
      </c>
    </row>
    <row r="192" spans="1:6" ht="15" hidden="1" customHeight="1">
      <c r="A192" s="437" t="s">
        <v>231</v>
      </c>
    </row>
    <row r="193" spans="1:1" ht="15" hidden="1" customHeight="1">
      <c r="A193" s="437" t="s">
        <v>232</v>
      </c>
    </row>
    <row r="194" spans="1:1" ht="15" hidden="1" customHeight="1">
      <c r="A194" s="437" t="s">
        <v>233</v>
      </c>
    </row>
    <row r="195" spans="1:1" ht="15" hidden="1" customHeight="1">
      <c r="A195" s="437" t="s">
        <v>33</v>
      </c>
    </row>
    <row r="196" spans="1:1" ht="15" hidden="1" customHeight="1">
      <c r="A196" s="437" t="s">
        <v>234</v>
      </c>
    </row>
    <row r="197" spans="1:1" ht="15" hidden="1" customHeight="1">
      <c r="A197" s="437" t="s">
        <v>235</v>
      </c>
    </row>
    <row r="198" spans="1:1" ht="15" hidden="1" customHeight="1">
      <c r="A198" s="437" t="s">
        <v>236</v>
      </c>
    </row>
    <row r="199" spans="1:1" ht="15" hidden="1" customHeight="1">
      <c r="A199" s="437" t="s">
        <v>38</v>
      </c>
    </row>
    <row r="200" spans="1:1" ht="15" hidden="1" customHeight="1">
      <c r="A200" s="437" t="s">
        <v>237</v>
      </c>
    </row>
    <row r="201" spans="1:1" ht="15" hidden="1" customHeight="1">
      <c r="A201" s="437" t="s">
        <v>40</v>
      </c>
    </row>
    <row r="202" spans="1:1" ht="15" hidden="1" customHeight="1">
      <c r="A202" s="437" t="s">
        <v>238</v>
      </c>
    </row>
    <row r="203" spans="1:1" ht="15" hidden="1" customHeight="1">
      <c r="A203" s="437" t="s">
        <v>47</v>
      </c>
    </row>
    <row r="204" spans="1:1" ht="15" hidden="1" customHeight="1">
      <c r="A204" s="456"/>
    </row>
  </sheetData>
  <sheetProtection formatCells="0" formatColumns="0" formatRows="0" insertColumns="0" insertRows="0" insertHyperlinks="0" deleteColumns="0" deleteRows="0"/>
  <autoFilter ref="A7:AS112"/>
  <mergeCells count="767">
    <mergeCell ref="A1:AC1"/>
    <mergeCell ref="A2:AC2"/>
    <mergeCell ref="A3:AC3"/>
    <mergeCell ref="A5:I5"/>
    <mergeCell ref="L6:M6"/>
    <mergeCell ref="N6:AA6"/>
    <mergeCell ref="AF6:AS6"/>
    <mergeCell ref="L7:M7"/>
    <mergeCell ref="N7:O7"/>
    <mergeCell ref="P7:Q7"/>
    <mergeCell ref="R7:S7"/>
    <mergeCell ref="T7:U7"/>
    <mergeCell ref="V7:W7"/>
    <mergeCell ref="X7:Y7"/>
    <mergeCell ref="Z7:AA7"/>
    <mergeCell ref="AF7:AG7"/>
    <mergeCell ref="AH7:AI7"/>
    <mergeCell ref="AJ7:AK7"/>
    <mergeCell ref="AL7:AM7"/>
    <mergeCell ref="AN7:AO7"/>
    <mergeCell ref="AP7:AQ7"/>
    <mergeCell ref="AR7:AS7"/>
    <mergeCell ref="AF8:AG8"/>
    <mergeCell ref="AH8:AI8"/>
    <mergeCell ref="AJ8:AK8"/>
    <mergeCell ref="AL8:AM8"/>
    <mergeCell ref="AN8:AO8"/>
    <mergeCell ref="AP8:AQ8"/>
    <mergeCell ref="AR8:AS8"/>
    <mergeCell ref="AF9:AG9"/>
    <mergeCell ref="AH9:AI9"/>
    <mergeCell ref="AJ9:AK9"/>
    <mergeCell ref="AL9:AM9"/>
    <mergeCell ref="AN9:AO9"/>
    <mergeCell ref="AP9:AQ9"/>
    <mergeCell ref="AR9:AS9"/>
    <mergeCell ref="AF10:AG10"/>
    <mergeCell ref="AH10:AI10"/>
    <mergeCell ref="AJ10:AK10"/>
    <mergeCell ref="AL10:AM10"/>
    <mergeCell ref="AN10:AO10"/>
    <mergeCell ref="AP10:AQ10"/>
    <mergeCell ref="AR10:AS10"/>
    <mergeCell ref="AF11:AG11"/>
    <mergeCell ref="AH11:AI11"/>
    <mergeCell ref="AJ11:AK11"/>
    <mergeCell ref="AL11:AM11"/>
    <mergeCell ref="AN11:AO11"/>
    <mergeCell ref="AP11:AQ11"/>
    <mergeCell ref="AR11:AS11"/>
    <mergeCell ref="AF12:AG12"/>
    <mergeCell ref="AH12:AI12"/>
    <mergeCell ref="AJ12:AK12"/>
    <mergeCell ref="AL12:AM12"/>
    <mergeCell ref="AN12:AO12"/>
    <mergeCell ref="AP12:AQ12"/>
    <mergeCell ref="AR12:AS12"/>
    <mergeCell ref="AF13:AG13"/>
    <mergeCell ref="AH13:AI13"/>
    <mergeCell ref="AJ13:AK13"/>
    <mergeCell ref="AL13:AM13"/>
    <mergeCell ref="AN13:AO13"/>
    <mergeCell ref="AP13:AQ13"/>
    <mergeCell ref="AR13:AS13"/>
    <mergeCell ref="AF14:AG14"/>
    <mergeCell ref="AH14:AI14"/>
    <mergeCell ref="AJ14:AK14"/>
    <mergeCell ref="AL14:AM14"/>
    <mergeCell ref="AN14:AO14"/>
    <mergeCell ref="AP14:AQ14"/>
    <mergeCell ref="AR14:AS14"/>
    <mergeCell ref="AF15:AG15"/>
    <mergeCell ref="AH15:AI15"/>
    <mergeCell ref="AJ15:AK15"/>
    <mergeCell ref="AL15:AM15"/>
    <mergeCell ref="AN15:AO15"/>
    <mergeCell ref="AP15:AQ15"/>
    <mergeCell ref="AR15:AS15"/>
    <mergeCell ref="AF16:AG16"/>
    <mergeCell ref="AH16:AI16"/>
    <mergeCell ref="AJ16:AK16"/>
    <mergeCell ref="AL16:AM16"/>
    <mergeCell ref="AN16:AO16"/>
    <mergeCell ref="AP16:AQ16"/>
    <mergeCell ref="AR16:AS16"/>
    <mergeCell ref="AF17:AG17"/>
    <mergeCell ref="AH17:AI17"/>
    <mergeCell ref="AJ17:AK17"/>
    <mergeCell ref="AL17:AM17"/>
    <mergeCell ref="AN17:AO17"/>
    <mergeCell ref="AP17:AQ17"/>
    <mergeCell ref="AR17:AS17"/>
    <mergeCell ref="AF18:AG18"/>
    <mergeCell ref="AH18:AI18"/>
    <mergeCell ref="AJ18:AK18"/>
    <mergeCell ref="AL18:AM18"/>
    <mergeCell ref="AN18:AO18"/>
    <mergeCell ref="AP18:AQ18"/>
    <mergeCell ref="AR18:AS18"/>
    <mergeCell ref="AF19:AG19"/>
    <mergeCell ref="AH19:AI19"/>
    <mergeCell ref="AJ19:AK19"/>
    <mergeCell ref="AL19:AM19"/>
    <mergeCell ref="AN19:AO19"/>
    <mergeCell ref="AP19:AQ19"/>
    <mergeCell ref="AR19:AS19"/>
    <mergeCell ref="AF20:AG20"/>
    <mergeCell ref="AH20:AI20"/>
    <mergeCell ref="AJ20:AK20"/>
    <mergeCell ref="AL20:AM20"/>
    <mergeCell ref="AN20:AO20"/>
    <mergeCell ref="AP20:AQ20"/>
    <mergeCell ref="AR20:AS20"/>
    <mergeCell ref="AF21:AG21"/>
    <mergeCell ref="AH21:AI21"/>
    <mergeCell ref="AJ21:AK21"/>
    <mergeCell ref="AL21:AM21"/>
    <mergeCell ref="AN21:AO21"/>
    <mergeCell ref="AP21:AQ21"/>
    <mergeCell ref="AR21:AS21"/>
    <mergeCell ref="AF22:AG22"/>
    <mergeCell ref="AH22:AI22"/>
    <mergeCell ref="AJ22:AK22"/>
    <mergeCell ref="AL22:AM22"/>
    <mergeCell ref="AN22:AO22"/>
    <mergeCell ref="AP22:AQ22"/>
    <mergeCell ref="AR22:AS22"/>
    <mergeCell ref="AF23:AG23"/>
    <mergeCell ref="AH23:AI23"/>
    <mergeCell ref="AJ23:AK23"/>
    <mergeCell ref="AL23:AM23"/>
    <mergeCell ref="AN23:AO23"/>
    <mergeCell ref="AP23:AQ23"/>
    <mergeCell ref="AR23:AS23"/>
    <mergeCell ref="AF24:AG24"/>
    <mergeCell ref="AH24:AI24"/>
    <mergeCell ref="AJ24:AK24"/>
    <mergeCell ref="AL24:AM24"/>
    <mergeCell ref="AN24:AO24"/>
    <mergeCell ref="AP24:AQ24"/>
    <mergeCell ref="AR24:AS24"/>
    <mergeCell ref="AF25:AG25"/>
    <mergeCell ref="AH25:AI25"/>
    <mergeCell ref="AJ25:AK25"/>
    <mergeCell ref="AL25:AM25"/>
    <mergeCell ref="AN25:AO25"/>
    <mergeCell ref="AP25:AQ25"/>
    <mergeCell ref="AR25:AS25"/>
    <mergeCell ref="AF26:AG26"/>
    <mergeCell ref="AH26:AI26"/>
    <mergeCell ref="AJ26:AK26"/>
    <mergeCell ref="AL26:AM26"/>
    <mergeCell ref="AN26:AO26"/>
    <mergeCell ref="AP26:AQ26"/>
    <mergeCell ref="AR26:AS26"/>
    <mergeCell ref="AF27:AG27"/>
    <mergeCell ref="AH27:AI27"/>
    <mergeCell ref="AJ27:AK27"/>
    <mergeCell ref="AL27:AM27"/>
    <mergeCell ref="AN27:AO27"/>
    <mergeCell ref="AP27:AQ27"/>
    <mergeCell ref="AR27:AS27"/>
    <mergeCell ref="AF28:AG28"/>
    <mergeCell ref="AH28:AI28"/>
    <mergeCell ref="AJ28:AK28"/>
    <mergeCell ref="AL28:AM28"/>
    <mergeCell ref="AN28:AO28"/>
    <mergeCell ref="AP28:AQ28"/>
    <mergeCell ref="AR28:AS28"/>
    <mergeCell ref="AF29:AG29"/>
    <mergeCell ref="AH29:AI29"/>
    <mergeCell ref="AJ29:AK29"/>
    <mergeCell ref="AL29:AM29"/>
    <mergeCell ref="AN29:AO29"/>
    <mergeCell ref="AP29:AQ29"/>
    <mergeCell ref="AR29:AS29"/>
    <mergeCell ref="AF30:AG30"/>
    <mergeCell ref="AH30:AI30"/>
    <mergeCell ref="AJ30:AK30"/>
    <mergeCell ref="AL30:AM30"/>
    <mergeCell ref="AN30:AO30"/>
    <mergeCell ref="AP30:AQ30"/>
    <mergeCell ref="AR30:AS30"/>
    <mergeCell ref="AF31:AG31"/>
    <mergeCell ref="AH31:AI31"/>
    <mergeCell ref="AJ31:AK31"/>
    <mergeCell ref="AL31:AM31"/>
    <mergeCell ref="AN31:AO31"/>
    <mergeCell ref="AP31:AQ31"/>
    <mergeCell ref="AR31:AS31"/>
    <mergeCell ref="AF32:AG32"/>
    <mergeCell ref="AH32:AI32"/>
    <mergeCell ref="AJ32:AK32"/>
    <mergeCell ref="AL32:AM32"/>
    <mergeCell ref="AN32:AO32"/>
    <mergeCell ref="AP32:AQ32"/>
    <mergeCell ref="AR32:AS32"/>
    <mergeCell ref="AF33:AG33"/>
    <mergeCell ref="AH33:AI33"/>
    <mergeCell ref="AJ33:AK33"/>
    <mergeCell ref="AL33:AM33"/>
    <mergeCell ref="AN33:AO33"/>
    <mergeCell ref="AP33:AQ33"/>
    <mergeCell ref="AR33:AS33"/>
    <mergeCell ref="AF34:AG34"/>
    <mergeCell ref="AH34:AI34"/>
    <mergeCell ref="AJ34:AK34"/>
    <mergeCell ref="AL34:AM34"/>
    <mergeCell ref="AN34:AO34"/>
    <mergeCell ref="AP34:AQ34"/>
    <mergeCell ref="AR34:AS34"/>
    <mergeCell ref="AF35:AG35"/>
    <mergeCell ref="AH35:AI35"/>
    <mergeCell ref="AJ35:AK35"/>
    <mergeCell ref="AL35:AM35"/>
    <mergeCell ref="AN35:AO35"/>
    <mergeCell ref="AP35:AQ35"/>
    <mergeCell ref="AR35:AS35"/>
    <mergeCell ref="AF36:AG36"/>
    <mergeCell ref="AH36:AI36"/>
    <mergeCell ref="AJ36:AK36"/>
    <mergeCell ref="AL36:AM36"/>
    <mergeCell ref="AN36:AO36"/>
    <mergeCell ref="AP36:AQ36"/>
    <mergeCell ref="AR36:AS36"/>
    <mergeCell ref="AF37:AG37"/>
    <mergeCell ref="AH37:AI37"/>
    <mergeCell ref="AJ37:AK37"/>
    <mergeCell ref="AL37:AM37"/>
    <mergeCell ref="AN37:AO37"/>
    <mergeCell ref="AP37:AQ37"/>
    <mergeCell ref="AR37:AS37"/>
    <mergeCell ref="AF38:AG38"/>
    <mergeCell ref="AH38:AI38"/>
    <mergeCell ref="AJ38:AK38"/>
    <mergeCell ref="AL38:AM38"/>
    <mergeCell ref="AN38:AO38"/>
    <mergeCell ref="AP38:AQ38"/>
    <mergeCell ref="AR38:AS38"/>
    <mergeCell ref="AF39:AG39"/>
    <mergeCell ref="AH39:AI39"/>
    <mergeCell ref="AJ39:AK39"/>
    <mergeCell ref="AL39:AM39"/>
    <mergeCell ref="AN39:AO39"/>
    <mergeCell ref="AP39:AQ39"/>
    <mergeCell ref="AR39:AS39"/>
    <mergeCell ref="AF40:AG40"/>
    <mergeCell ref="AH40:AI40"/>
    <mergeCell ref="AJ40:AK40"/>
    <mergeCell ref="AL40:AM40"/>
    <mergeCell ref="AN40:AO40"/>
    <mergeCell ref="AP40:AQ40"/>
    <mergeCell ref="AR40:AS40"/>
    <mergeCell ref="AF41:AG41"/>
    <mergeCell ref="AH41:AI41"/>
    <mergeCell ref="AJ41:AK41"/>
    <mergeCell ref="AL41:AM41"/>
    <mergeCell ref="AN41:AO41"/>
    <mergeCell ref="AP41:AQ41"/>
    <mergeCell ref="AR41:AS41"/>
    <mergeCell ref="AF42:AG42"/>
    <mergeCell ref="AH42:AI42"/>
    <mergeCell ref="AJ42:AK42"/>
    <mergeCell ref="AL42:AM42"/>
    <mergeCell ref="AN42:AO42"/>
    <mergeCell ref="AP42:AQ42"/>
    <mergeCell ref="AR42:AS42"/>
    <mergeCell ref="AF43:AG43"/>
    <mergeCell ref="AH43:AI43"/>
    <mergeCell ref="AJ43:AK43"/>
    <mergeCell ref="AL43:AM43"/>
    <mergeCell ref="AN43:AO43"/>
    <mergeCell ref="AP43:AQ43"/>
    <mergeCell ref="AR43:AS43"/>
    <mergeCell ref="AF44:AG44"/>
    <mergeCell ref="AH44:AI44"/>
    <mergeCell ref="AJ44:AK44"/>
    <mergeCell ref="AL44:AM44"/>
    <mergeCell ref="AN44:AO44"/>
    <mergeCell ref="AP44:AQ44"/>
    <mergeCell ref="AR44:AS44"/>
    <mergeCell ref="AF45:AG45"/>
    <mergeCell ref="AH45:AI45"/>
    <mergeCell ref="AJ45:AK45"/>
    <mergeCell ref="AL45:AM45"/>
    <mergeCell ref="AN45:AO45"/>
    <mergeCell ref="AP45:AQ45"/>
    <mergeCell ref="AR45:AS45"/>
    <mergeCell ref="AF46:AG46"/>
    <mergeCell ref="AH46:AI46"/>
    <mergeCell ref="AJ46:AK46"/>
    <mergeCell ref="AL46:AM46"/>
    <mergeCell ref="AN46:AO46"/>
    <mergeCell ref="AP46:AQ46"/>
    <mergeCell ref="AR46:AS46"/>
    <mergeCell ref="AF47:AG47"/>
    <mergeCell ref="AH47:AI47"/>
    <mergeCell ref="AJ47:AK47"/>
    <mergeCell ref="AL47:AM47"/>
    <mergeCell ref="AN47:AO47"/>
    <mergeCell ref="AP47:AQ47"/>
    <mergeCell ref="AR47:AS47"/>
    <mergeCell ref="AF48:AG48"/>
    <mergeCell ref="AH48:AI48"/>
    <mergeCell ref="AJ48:AK48"/>
    <mergeCell ref="AL48:AM48"/>
    <mergeCell ref="AN48:AO48"/>
    <mergeCell ref="AP48:AQ48"/>
    <mergeCell ref="AR48:AS48"/>
    <mergeCell ref="AF49:AG49"/>
    <mergeCell ref="AH49:AI49"/>
    <mergeCell ref="AJ49:AK49"/>
    <mergeCell ref="AL49:AM49"/>
    <mergeCell ref="AN49:AO49"/>
    <mergeCell ref="AP49:AQ49"/>
    <mergeCell ref="AR49:AS49"/>
    <mergeCell ref="AF50:AG50"/>
    <mergeCell ref="AH50:AI50"/>
    <mergeCell ref="AJ50:AK50"/>
    <mergeCell ref="AL50:AM50"/>
    <mergeCell ref="AN50:AO50"/>
    <mergeCell ref="AP50:AQ50"/>
    <mergeCell ref="AR50:AS50"/>
    <mergeCell ref="AF51:AG51"/>
    <mergeCell ref="AH51:AI51"/>
    <mergeCell ref="AJ51:AK51"/>
    <mergeCell ref="AL51:AM51"/>
    <mergeCell ref="AN51:AO51"/>
    <mergeCell ref="AP51:AQ51"/>
    <mergeCell ref="AR51:AS51"/>
    <mergeCell ref="AF52:AG52"/>
    <mergeCell ref="AH52:AI52"/>
    <mergeCell ref="AJ52:AK52"/>
    <mergeCell ref="AL52:AM52"/>
    <mergeCell ref="AN52:AO52"/>
    <mergeCell ref="AP52:AQ52"/>
    <mergeCell ref="AR52:AS52"/>
    <mergeCell ref="AF53:AG53"/>
    <mergeCell ref="AH53:AI53"/>
    <mergeCell ref="AJ53:AK53"/>
    <mergeCell ref="AL53:AM53"/>
    <mergeCell ref="AN53:AO53"/>
    <mergeCell ref="AP53:AQ53"/>
    <mergeCell ref="AR53:AS53"/>
    <mergeCell ref="AF54:AG54"/>
    <mergeCell ref="AH54:AI54"/>
    <mergeCell ref="AJ54:AK54"/>
    <mergeCell ref="AL54:AM54"/>
    <mergeCell ref="AN54:AO54"/>
    <mergeCell ref="AP54:AQ54"/>
    <mergeCell ref="AR54:AS54"/>
    <mergeCell ref="AF55:AG55"/>
    <mergeCell ref="AH55:AI55"/>
    <mergeCell ref="AJ55:AK55"/>
    <mergeCell ref="AL55:AM55"/>
    <mergeCell ref="AN55:AO55"/>
    <mergeCell ref="AP55:AQ55"/>
    <mergeCell ref="AR55:AS55"/>
    <mergeCell ref="AF56:AG56"/>
    <mergeCell ref="AH56:AI56"/>
    <mergeCell ref="AJ56:AK56"/>
    <mergeCell ref="AL56:AM56"/>
    <mergeCell ref="AN56:AO56"/>
    <mergeCell ref="AP56:AQ56"/>
    <mergeCell ref="AR56:AS56"/>
    <mergeCell ref="AF57:AG57"/>
    <mergeCell ref="AH57:AI57"/>
    <mergeCell ref="AJ57:AK57"/>
    <mergeCell ref="AL57:AM57"/>
    <mergeCell ref="AN57:AO57"/>
    <mergeCell ref="AP57:AQ57"/>
    <mergeCell ref="AR57:AS57"/>
    <mergeCell ref="AF58:AG58"/>
    <mergeCell ref="AH58:AI58"/>
    <mergeCell ref="AJ58:AK58"/>
    <mergeCell ref="AL58:AM58"/>
    <mergeCell ref="AN58:AO58"/>
    <mergeCell ref="AP58:AQ58"/>
    <mergeCell ref="AR58:AS58"/>
    <mergeCell ref="AF59:AG59"/>
    <mergeCell ref="AH59:AI59"/>
    <mergeCell ref="AJ59:AK59"/>
    <mergeCell ref="AL59:AM59"/>
    <mergeCell ref="AN59:AO59"/>
    <mergeCell ref="AP59:AQ59"/>
    <mergeCell ref="AR59:AS59"/>
    <mergeCell ref="AF60:AG60"/>
    <mergeCell ref="AH60:AI60"/>
    <mergeCell ref="AJ60:AK60"/>
    <mergeCell ref="AL60:AM60"/>
    <mergeCell ref="AN60:AO60"/>
    <mergeCell ref="AP60:AQ60"/>
    <mergeCell ref="AR60:AS60"/>
    <mergeCell ref="AF61:AG61"/>
    <mergeCell ref="AH61:AI61"/>
    <mergeCell ref="AJ61:AK61"/>
    <mergeCell ref="AL61:AM61"/>
    <mergeCell ref="AN61:AO61"/>
    <mergeCell ref="AP61:AQ61"/>
    <mergeCell ref="AR61:AS61"/>
    <mergeCell ref="AF62:AG62"/>
    <mergeCell ref="AH62:AI62"/>
    <mergeCell ref="AJ62:AK62"/>
    <mergeCell ref="AL62:AM62"/>
    <mergeCell ref="AN62:AO62"/>
    <mergeCell ref="AP62:AQ62"/>
    <mergeCell ref="AR62:AS62"/>
    <mergeCell ref="AF63:AG63"/>
    <mergeCell ref="AH63:AI63"/>
    <mergeCell ref="AJ63:AK63"/>
    <mergeCell ref="AL63:AM63"/>
    <mergeCell ref="AN63:AO63"/>
    <mergeCell ref="AP63:AQ63"/>
    <mergeCell ref="AR63:AS63"/>
    <mergeCell ref="AF64:AG64"/>
    <mergeCell ref="AH64:AI64"/>
    <mergeCell ref="AJ64:AK64"/>
    <mergeCell ref="AL64:AM64"/>
    <mergeCell ref="AN64:AO64"/>
    <mergeCell ref="AP64:AQ64"/>
    <mergeCell ref="AR64:AS64"/>
    <mergeCell ref="AF65:AG65"/>
    <mergeCell ref="AH65:AI65"/>
    <mergeCell ref="AJ65:AK65"/>
    <mergeCell ref="AL65:AM65"/>
    <mergeCell ref="AN65:AO65"/>
    <mergeCell ref="AP65:AQ65"/>
    <mergeCell ref="AR65:AS65"/>
    <mergeCell ref="AF66:AG66"/>
    <mergeCell ref="AH66:AI66"/>
    <mergeCell ref="AJ66:AK66"/>
    <mergeCell ref="AL66:AM66"/>
    <mergeCell ref="AN66:AO66"/>
    <mergeCell ref="AP66:AQ66"/>
    <mergeCell ref="AR66:AS66"/>
    <mergeCell ref="AF67:AG67"/>
    <mergeCell ref="AH67:AI67"/>
    <mergeCell ref="AJ67:AK67"/>
    <mergeCell ref="AL67:AM67"/>
    <mergeCell ref="AN67:AO67"/>
    <mergeCell ref="AP67:AQ67"/>
    <mergeCell ref="AR67:AS67"/>
    <mergeCell ref="AF68:AG68"/>
    <mergeCell ref="AH68:AI68"/>
    <mergeCell ref="AJ68:AK68"/>
    <mergeCell ref="AL68:AM68"/>
    <mergeCell ref="AN68:AO68"/>
    <mergeCell ref="AP68:AQ68"/>
    <mergeCell ref="AR68:AS68"/>
    <mergeCell ref="AF69:AG69"/>
    <mergeCell ref="AH69:AI69"/>
    <mergeCell ref="AJ69:AK69"/>
    <mergeCell ref="AL69:AM69"/>
    <mergeCell ref="AN69:AO69"/>
    <mergeCell ref="AP69:AQ69"/>
    <mergeCell ref="AR69:AS69"/>
    <mergeCell ref="AF70:AG70"/>
    <mergeCell ref="AH70:AI70"/>
    <mergeCell ref="AJ70:AK70"/>
    <mergeCell ref="AL70:AM70"/>
    <mergeCell ref="AN70:AO70"/>
    <mergeCell ref="AP70:AQ70"/>
    <mergeCell ref="AR70:AS70"/>
    <mergeCell ref="AF71:AG71"/>
    <mergeCell ref="AH71:AI71"/>
    <mergeCell ref="AJ71:AK71"/>
    <mergeCell ref="AL71:AM71"/>
    <mergeCell ref="AN71:AO71"/>
    <mergeCell ref="AP71:AQ71"/>
    <mergeCell ref="AR71:AS71"/>
    <mergeCell ref="AF72:AG72"/>
    <mergeCell ref="AH72:AI72"/>
    <mergeCell ref="AJ72:AK72"/>
    <mergeCell ref="AL72:AM72"/>
    <mergeCell ref="AN72:AO72"/>
    <mergeCell ref="AP72:AQ72"/>
    <mergeCell ref="AR72:AS72"/>
    <mergeCell ref="AF73:AG73"/>
    <mergeCell ref="AH73:AI73"/>
    <mergeCell ref="AJ73:AK73"/>
    <mergeCell ref="AL73:AM73"/>
    <mergeCell ref="AN73:AO73"/>
    <mergeCell ref="AP73:AQ73"/>
    <mergeCell ref="AR73:AS73"/>
    <mergeCell ref="AF74:AG74"/>
    <mergeCell ref="AH74:AI74"/>
    <mergeCell ref="AJ74:AK74"/>
    <mergeCell ref="AL74:AM74"/>
    <mergeCell ref="AN74:AO74"/>
    <mergeCell ref="AP74:AQ74"/>
    <mergeCell ref="AR74:AS74"/>
    <mergeCell ref="AF75:AG75"/>
    <mergeCell ref="AH75:AI75"/>
    <mergeCell ref="AJ75:AK75"/>
    <mergeCell ref="AL75:AM75"/>
    <mergeCell ref="AN75:AO75"/>
    <mergeCell ref="AP75:AQ75"/>
    <mergeCell ref="AR75:AS75"/>
    <mergeCell ref="AF76:AG76"/>
    <mergeCell ref="AH76:AI76"/>
    <mergeCell ref="AJ76:AK76"/>
    <mergeCell ref="AL76:AM76"/>
    <mergeCell ref="AN76:AO76"/>
    <mergeCell ref="AP76:AQ76"/>
    <mergeCell ref="AR76:AS76"/>
    <mergeCell ref="AF77:AG77"/>
    <mergeCell ref="AH77:AI77"/>
    <mergeCell ref="AJ77:AK77"/>
    <mergeCell ref="AL77:AM77"/>
    <mergeCell ref="AN77:AO77"/>
    <mergeCell ref="AP77:AQ77"/>
    <mergeCell ref="AR77:AS77"/>
    <mergeCell ref="AF78:AG78"/>
    <mergeCell ref="AH78:AI78"/>
    <mergeCell ref="AJ78:AK78"/>
    <mergeCell ref="AL78:AM78"/>
    <mergeCell ref="AN78:AO78"/>
    <mergeCell ref="AP78:AQ78"/>
    <mergeCell ref="AR78:AS78"/>
    <mergeCell ref="AF79:AG79"/>
    <mergeCell ref="AH79:AI79"/>
    <mergeCell ref="AJ79:AK79"/>
    <mergeCell ref="AL79:AM79"/>
    <mergeCell ref="AN79:AO79"/>
    <mergeCell ref="AP79:AQ79"/>
    <mergeCell ref="AR79:AS79"/>
    <mergeCell ref="AF80:AG80"/>
    <mergeCell ref="AH80:AI80"/>
    <mergeCell ref="AJ80:AK80"/>
    <mergeCell ref="AL80:AM80"/>
    <mergeCell ref="AN80:AO80"/>
    <mergeCell ref="AP80:AQ80"/>
    <mergeCell ref="AR80:AS80"/>
    <mergeCell ref="AF81:AG81"/>
    <mergeCell ref="AH81:AI81"/>
    <mergeCell ref="AJ81:AK81"/>
    <mergeCell ref="AL81:AM81"/>
    <mergeCell ref="AN81:AO81"/>
    <mergeCell ref="AP81:AQ81"/>
    <mergeCell ref="AR81:AS81"/>
    <mergeCell ref="AF82:AG82"/>
    <mergeCell ref="AH82:AI82"/>
    <mergeCell ref="AJ82:AK82"/>
    <mergeCell ref="AL82:AM82"/>
    <mergeCell ref="AN82:AO82"/>
    <mergeCell ref="AP82:AQ82"/>
    <mergeCell ref="AR82:AS82"/>
    <mergeCell ref="AF83:AG83"/>
    <mergeCell ref="AH83:AI83"/>
    <mergeCell ref="AJ83:AK83"/>
    <mergeCell ref="AL83:AM83"/>
    <mergeCell ref="AN83:AO83"/>
    <mergeCell ref="AP83:AQ83"/>
    <mergeCell ref="AR83:AS83"/>
    <mergeCell ref="AF84:AG84"/>
    <mergeCell ref="AH84:AI84"/>
    <mergeCell ref="AJ84:AK84"/>
    <mergeCell ref="AL84:AM84"/>
    <mergeCell ref="AN84:AO84"/>
    <mergeCell ref="AP84:AQ84"/>
    <mergeCell ref="AR84:AS84"/>
    <mergeCell ref="AF85:AG85"/>
    <mergeCell ref="AH85:AI85"/>
    <mergeCell ref="AJ85:AK85"/>
    <mergeCell ref="AL85:AM85"/>
    <mergeCell ref="AN85:AO85"/>
    <mergeCell ref="AP85:AQ85"/>
    <mergeCell ref="AR85:AS85"/>
    <mergeCell ref="AF86:AG86"/>
    <mergeCell ref="AH86:AI86"/>
    <mergeCell ref="AJ86:AK86"/>
    <mergeCell ref="AL86:AM86"/>
    <mergeCell ref="AN86:AO86"/>
    <mergeCell ref="AP86:AQ86"/>
    <mergeCell ref="AR86:AS86"/>
    <mergeCell ref="AF87:AG87"/>
    <mergeCell ref="AH87:AI87"/>
    <mergeCell ref="AJ87:AK87"/>
    <mergeCell ref="AL87:AM87"/>
    <mergeCell ref="AN87:AO87"/>
    <mergeCell ref="AP87:AQ87"/>
    <mergeCell ref="AR87:AS87"/>
    <mergeCell ref="AF88:AG88"/>
    <mergeCell ref="AH88:AI88"/>
    <mergeCell ref="AJ88:AK88"/>
    <mergeCell ref="AL88:AM88"/>
    <mergeCell ref="AN88:AO88"/>
    <mergeCell ref="AP88:AQ88"/>
    <mergeCell ref="AR88:AS88"/>
    <mergeCell ref="AF89:AG89"/>
    <mergeCell ref="AH89:AI89"/>
    <mergeCell ref="AJ89:AK89"/>
    <mergeCell ref="AL89:AM89"/>
    <mergeCell ref="AN89:AO89"/>
    <mergeCell ref="AP89:AQ89"/>
    <mergeCell ref="AR89:AS89"/>
    <mergeCell ref="AF90:AG90"/>
    <mergeCell ref="AH90:AI90"/>
    <mergeCell ref="AJ90:AK90"/>
    <mergeCell ref="AL90:AM90"/>
    <mergeCell ref="AN90:AO90"/>
    <mergeCell ref="AP90:AQ90"/>
    <mergeCell ref="AR90:AS90"/>
    <mergeCell ref="AF91:AG91"/>
    <mergeCell ref="AH91:AI91"/>
    <mergeCell ref="AJ91:AK91"/>
    <mergeCell ref="AL91:AM91"/>
    <mergeCell ref="AN91:AO91"/>
    <mergeCell ref="AP91:AQ91"/>
    <mergeCell ref="AR91:AS91"/>
    <mergeCell ref="AF92:AG92"/>
    <mergeCell ref="AH92:AI92"/>
    <mergeCell ref="AJ92:AK92"/>
    <mergeCell ref="AL92:AM92"/>
    <mergeCell ref="AN92:AO92"/>
    <mergeCell ref="AP92:AQ92"/>
    <mergeCell ref="AR92:AS92"/>
    <mergeCell ref="AF93:AG93"/>
    <mergeCell ref="AH93:AI93"/>
    <mergeCell ref="AJ93:AK93"/>
    <mergeCell ref="AL93:AM93"/>
    <mergeCell ref="AN93:AO93"/>
    <mergeCell ref="AP93:AQ93"/>
    <mergeCell ref="AR93:AS93"/>
    <mergeCell ref="AF94:AG94"/>
    <mergeCell ref="AH94:AI94"/>
    <mergeCell ref="AJ94:AK94"/>
    <mergeCell ref="AL94:AM94"/>
    <mergeCell ref="AN94:AO94"/>
    <mergeCell ref="AP94:AQ94"/>
    <mergeCell ref="AR94:AS94"/>
    <mergeCell ref="AF95:AG95"/>
    <mergeCell ref="AH95:AI95"/>
    <mergeCell ref="AJ95:AK95"/>
    <mergeCell ref="AL95:AM95"/>
    <mergeCell ref="AN95:AO95"/>
    <mergeCell ref="AP95:AQ95"/>
    <mergeCell ref="AR95:AS95"/>
    <mergeCell ref="AF96:AG96"/>
    <mergeCell ref="AH96:AI96"/>
    <mergeCell ref="AJ96:AK96"/>
    <mergeCell ref="AL96:AM96"/>
    <mergeCell ref="AN96:AO96"/>
    <mergeCell ref="AP96:AQ96"/>
    <mergeCell ref="AR96:AS96"/>
    <mergeCell ref="AF97:AG97"/>
    <mergeCell ref="AH97:AI97"/>
    <mergeCell ref="AJ97:AK97"/>
    <mergeCell ref="AL97:AM97"/>
    <mergeCell ref="AN97:AO97"/>
    <mergeCell ref="AP97:AQ97"/>
    <mergeCell ref="AR97:AS97"/>
    <mergeCell ref="AF98:AG98"/>
    <mergeCell ref="AH98:AI98"/>
    <mergeCell ref="AJ98:AK98"/>
    <mergeCell ref="AL98:AM98"/>
    <mergeCell ref="AN98:AO98"/>
    <mergeCell ref="AP98:AQ98"/>
    <mergeCell ref="AR98:AS98"/>
    <mergeCell ref="AF99:AG99"/>
    <mergeCell ref="AH99:AI99"/>
    <mergeCell ref="AJ99:AK99"/>
    <mergeCell ref="AL99:AM99"/>
    <mergeCell ref="AN99:AO99"/>
    <mergeCell ref="AP99:AQ99"/>
    <mergeCell ref="AR99:AS99"/>
    <mergeCell ref="AF100:AG100"/>
    <mergeCell ref="AH100:AI100"/>
    <mergeCell ref="AJ100:AK100"/>
    <mergeCell ref="AL100:AM100"/>
    <mergeCell ref="AN100:AO100"/>
    <mergeCell ref="AP100:AQ100"/>
    <mergeCell ref="AR100:AS100"/>
    <mergeCell ref="AF101:AG101"/>
    <mergeCell ref="AH101:AI101"/>
    <mergeCell ref="AJ101:AK101"/>
    <mergeCell ref="AL101:AM101"/>
    <mergeCell ref="AN101:AO101"/>
    <mergeCell ref="AP101:AQ101"/>
    <mergeCell ref="AR101:AS101"/>
    <mergeCell ref="AF102:AG102"/>
    <mergeCell ref="AH102:AI102"/>
    <mergeCell ref="AJ102:AK102"/>
    <mergeCell ref="AL102:AM102"/>
    <mergeCell ref="AN102:AO102"/>
    <mergeCell ref="AP102:AQ102"/>
    <mergeCell ref="AR102:AS102"/>
    <mergeCell ref="AF103:AG103"/>
    <mergeCell ref="AH103:AI103"/>
    <mergeCell ref="AJ103:AK103"/>
    <mergeCell ref="AL103:AM103"/>
    <mergeCell ref="AN103:AO103"/>
    <mergeCell ref="AP103:AQ103"/>
    <mergeCell ref="AR103:AS103"/>
    <mergeCell ref="AF104:AG104"/>
    <mergeCell ref="AH104:AI104"/>
    <mergeCell ref="AJ104:AK104"/>
    <mergeCell ref="AL104:AM104"/>
    <mergeCell ref="AN104:AO104"/>
    <mergeCell ref="AP104:AQ104"/>
    <mergeCell ref="AR104:AS104"/>
    <mergeCell ref="AF105:AG105"/>
    <mergeCell ref="AH105:AI105"/>
    <mergeCell ref="AJ105:AK105"/>
    <mergeCell ref="AL105:AM105"/>
    <mergeCell ref="AN105:AO105"/>
    <mergeCell ref="AP105:AQ105"/>
    <mergeCell ref="AR105:AS105"/>
    <mergeCell ref="AF106:AG106"/>
    <mergeCell ref="AH106:AI106"/>
    <mergeCell ref="AJ106:AK106"/>
    <mergeCell ref="AL106:AM106"/>
    <mergeCell ref="AN106:AO106"/>
    <mergeCell ref="AP106:AQ106"/>
    <mergeCell ref="AR106:AS106"/>
    <mergeCell ref="AF107:AG107"/>
    <mergeCell ref="AH107:AI107"/>
    <mergeCell ref="AJ107:AK107"/>
    <mergeCell ref="AL107:AM107"/>
    <mergeCell ref="AN107:AO107"/>
    <mergeCell ref="AP107:AQ107"/>
    <mergeCell ref="AR107:AS107"/>
    <mergeCell ref="AF111:AG111"/>
    <mergeCell ref="AH111:AI111"/>
    <mergeCell ref="AJ111:AK111"/>
    <mergeCell ref="AL111:AM111"/>
    <mergeCell ref="AN111:AO111"/>
    <mergeCell ref="AP111:AQ111"/>
    <mergeCell ref="AR111:AS111"/>
    <mergeCell ref="AF108:AG108"/>
    <mergeCell ref="AH108:AI108"/>
    <mergeCell ref="AJ108:AK108"/>
    <mergeCell ref="AL108:AM108"/>
    <mergeCell ref="AN108:AO108"/>
    <mergeCell ref="AP108:AQ108"/>
    <mergeCell ref="AR108:AS108"/>
    <mergeCell ref="AF109:AG109"/>
    <mergeCell ref="AH109:AI109"/>
    <mergeCell ref="AJ109:AK109"/>
    <mergeCell ref="AL109:AM109"/>
    <mergeCell ref="AN109:AO109"/>
    <mergeCell ref="AP109:AQ109"/>
    <mergeCell ref="AR109:AS109"/>
    <mergeCell ref="AF112:AG112"/>
    <mergeCell ref="AH112:AI112"/>
    <mergeCell ref="AJ112:AK112"/>
    <mergeCell ref="AL112:AM112"/>
    <mergeCell ref="AN112:AO112"/>
    <mergeCell ref="AP112:AQ112"/>
    <mergeCell ref="AR112:AS112"/>
    <mergeCell ref="A6:A7"/>
    <mergeCell ref="B6:B7"/>
    <mergeCell ref="C6:C7"/>
    <mergeCell ref="J6:J7"/>
    <mergeCell ref="K6:K7"/>
    <mergeCell ref="AB6:AB7"/>
    <mergeCell ref="AC6:AC7"/>
    <mergeCell ref="D6:E7"/>
    <mergeCell ref="F6:G7"/>
    <mergeCell ref="H6:I7"/>
    <mergeCell ref="AF110:AG110"/>
    <mergeCell ref="AH110:AI110"/>
    <mergeCell ref="AJ110:AK110"/>
    <mergeCell ref="AL110:AM110"/>
    <mergeCell ref="AN110:AO110"/>
    <mergeCell ref="AP110:AQ110"/>
    <mergeCell ref="AR110:AS110"/>
  </mergeCells>
  <phoneticPr fontId="119" type="noConversion"/>
  <conditionalFormatting sqref="D10">
    <cfRule type="containsBlanks" dxfId="206" priority="561">
      <formula>LEN(TRIM(D10))=0</formula>
    </cfRule>
  </conditionalFormatting>
  <conditionalFormatting sqref="D16">
    <cfRule type="containsBlanks" dxfId="205" priority="567">
      <formula>LEN(TRIM(D16))=0</formula>
    </cfRule>
  </conditionalFormatting>
  <conditionalFormatting sqref="A19">
    <cfRule type="containsBlanks" dxfId="204" priority="571">
      <formula>LEN(TRIM(A19))=0</formula>
    </cfRule>
  </conditionalFormatting>
  <conditionalFormatting sqref="AB19">
    <cfRule type="containsBlanks" dxfId="203" priority="569">
      <formula>LEN(TRIM(AB19))=0</formula>
    </cfRule>
  </conditionalFormatting>
  <conditionalFormatting sqref="D24">
    <cfRule type="containsBlanks" dxfId="202" priority="49">
      <formula>LEN(TRIM(D24))=0</formula>
    </cfRule>
  </conditionalFormatting>
  <conditionalFormatting sqref="D30">
    <cfRule type="containsBlanks" dxfId="201" priority="50">
      <formula>LEN(TRIM(D30))=0</formula>
    </cfRule>
  </conditionalFormatting>
  <conditionalFormatting sqref="AB33">
    <cfRule type="containsBlanks" dxfId="200" priority="52">
      <formula>LEN(TRIM(AB33))=0</formula>
    </cfRule>
  </conditionalFormatting>
  <conditionalFormatting sqref="D37">
    <cfRule type="containsBlanks" dxfId="199" priority="41">
      <formula>LEN(TRIM(D37))=0</formula>
    </cfRule>
  </conditionalFormatting>
  <conditionalFormatting sqref="D43">
    <cfRule type="containsBlanks" dxfId="198" priority="42">
      <formula>LEN(TRIM(D43))=0</formula>
    </cfRule>
  </conditionalFormatting>
  <conditionalFormatting sqref="AB46">
    <cfRule type="containsBlanks" dxfId="197" priority="44">
      <formula>LEN(TRIM(AB46))=0</formula>
    </cfRule>
  </conditionalFormatting>
  <conditionalFormatting sqref="D50">
    <cfRule type="containsBlanks" dxfId="196" priority="33">
      <formula>LEN(TRIM(D50))=0</formula>
    </cfRule>
  </conditionalFormatting>
  <conditionalFormatting sqref="D56">
    <cfRule type="containsBlanks" dxfId="195" priority="34">
      <formula>LEN(TRIM(D56))=0</formula>
    </cfRule>
  </conditionalFormatting>
  <conditionalFormatting sqref="AB59">
    <cfRule type="containsBlanks" dxfId="194" priority="36">
      <formula>LEN(TRIM(AB59))=0</formula>
    </cfRule>
  </conditionalFormatting>
  <conditionalFormatting sqref="D63">
    <cfRule type="containsBlanks" dxfId="193" priority="25">
      <formula>LEN(TRIM(D63))=0</formula>
    </cfRule>
  </conditionalFormatting>
  <conditionalFormatting sqref="D69">
    <cfRule type="containsBlanks" dxfId="192" priority="26">
      <formula>LEN(TRIM(D69))=0</formula>
    </cfRule>
  </conditionalFormatting>
  <conditionalFormatting sqref="AB72">
    <cfRule type="containsBlanks" dxfId="191" priority="28">
      <formula>LEN(TRIM(AB72))=0</formula>
    </cfRule>
  </conditionalFormatting>
  <conditionalFormatting sqref="D76">
    <cfRule type="containsBlanks" dxfId="190" priority="17">
      <formula>LEN(TRIM(D76))=0</formula>
    </cfRule>
  </conditionalFormatting>
  <conditionalFormatting sqref="D82">
    <cfRule type="containsBlanks" dxfId="189" priority="18">
      <formula>LEN(TRIM(D82))=0</formula>
    </cfRule>
  </conditionalFormatting>
  <conditionalFormatting sqref="AB85">
    <cfRule type="containsBlanks" dxfId="188" priority="20">
      <formula>LEN(TRIM(AB85))=0</formula>
    </cfRule>
  </conditionalFormatting>
  <conditionalFormatting sqref="D89">
    <cfRule type="containsBlanks" dxfId="187" priority="9">
      <formula>LEN(TRIM(D89))=0</formula>
    </cfRule>
  </conditionalFormatting>
  <conditionalFormatting sqref="D95">
    <cfRule type="containsBlanks" dxfId="186" priority="10">
      <formula>LEN(TRIM(D95))=0</formula>
    </cfRule>
  </conditionalFormatting>
  <conditionalFormatting sqref="AB98">
    <cfRule type="containsBlanks" dxfId="185" priority="12">
      <formula>LEN(TRIM(AB98))=0</formula>
    </cfRule>
  </conditionalFormatting>
  <conditionalFormatting sqref="D102">
    <cfRule type="containsBlanks" dxfId="184" priority="1">
      <formula>LEN(TRIM(D102))=0</formula>
    </cfRule>
  </conditionalFormatting>
  <conditionalFormatting sqref="D108">
    <cfRule type="containsBlanks" dxfId="183" priority="2">
      <formula>LEN(TRIM(D108))=0</formula>
    </cfRule>
  </conditionalFormatting>
  <conditionalFormatting sqref="AB111">
    <cfRule type="containsBlanks" dxfId="182" priority="4">
      <formula>LEN(TRIM(AB111))=0</formula>
    </cfRule>
  </conditionalFormatting>
  <conditionalFormatting sqref="D113">
    <cfRule type="containsBlanks" dxfId="181" priority="522">
      <formula>LEN(TRIM(D113))=0</formula>
    </cfRule>
  </conditionalFormatting>
  <conditionalFormatting sqref="E10:M10 AB10 A10:C10 A11:A15 A21:M21 AB21 A8:A9 E16:M16 A16:C16 A20 A17:A18 AB16">
    <cfRule type="containsBlanks" dxfId="180" priority="574">
      <formula>LEN(TRIM(A8))=0</formula>
    </cfRule>
  </conditionalFormatting>
  <conditionalFormatting sqref="B8:M9 E11:M15 B11:C15 E20:M20 E17:M18 B20:C20 B17:C18">
    <cfRule type="containsBlanks" dxfId="179" priority="573">
      <formula>LEN(TRIM(B8))=0</formula>
    </cfRule>
  </conditionalFormatting>
  <conditionalFormatting sqref="AB8:AB9 AB11:AB15 AB20 AB17:AB18">
    <cfRule type="containsBlanks" dxfId="178" priority="572">
      <formula>LEN(TRIM(AB8))=0</formula>
    </cfRule>
  </conditionalFormatting>
  <conditionalFormatting sqref="D11:D15 D17:D20">
    <cfRule type="containsBlanks" dxfId="177" priority="568">
      <formula>LEN(TRIM(D11))=0</formula>
    </cfRule>
  </conditionalFormatting>
  <conditionalFormatting sqref="B19:C19 E19:M19">
    <cfRule type="containsBlanks" dxfId="176" priority="570">
      <formula>LEN(TRIM(B19))=0</formula>
    </cfRule>
  </conditionalFormatting>
  <conditionalFormatting sqref="C22:M23 E25:M29 C25:C29 E34:M34 E31:M32 C34 C31:C32">
    <cfRule type="containsBlanks" dxfId="175" priority="55">
      <formula>LEN(TRIM(C22))=0</formula>
    </cfRule>
  </conditionalFormatting>
  <conditionalFormatting sqref="AB22:AB23 AB25:AB29 AB34 AB31:AB32">
    <cfRule type="containsBlanks" dxfId="174" priority="54">
      <formula>LEN(TRIM(AB22))=0</formula>
    </cfRule>
  </conditionalFormatting>
  <conditionalFormatting sqref="E24:M24 AB24 C24 E30:M30 C30 AB30">
    <cfRule type="containsBlanks" dxfId="173" priority="56">
      <formula>LEN(TRIM(C24))=0</formula>
    </cfRule>
  </conditionalFormatting>
  <conditionalFormatting sqref="D25:D29 D31:D34">
    <cfRule type="containsBlanks" dxfId="172" priority="51">
      <formula>LEN(TRIM(D25))=0</formula>
    </cfRule>
  </conditionalFormatting>
  <conditionalFormatting sqref="C33 E33:M33">
    <cfRule type="containsBlanks" dxfId="171" priority="53">
      <formula>LEN(TRIM(C33))=0</formula>
    </cfRule>
  </conditionalFormatting>
  <conditionalFormatting sqref="C35:M36 E38:M42 C38:C42 E47:M47 E44:M45 C47 C44:C45">
    <cfRule type="containsBlanks" dxfId="170" priority="47">
      <formula>LEN(TRIM(C35))=0</formula>
    </cfRule>
  </conditionalFormatting>
  <conditionalFormatting sqref="AB35:AB36 AB38:AB42 AB47 AB44:AB45">
    <cfRule type="containsBlanks" dxfId="169" priority="46">
      <formula>LEN(TRIM(AB35))=0</formula>
    </cfRule>
  </conditionalFormatting>
  <conditionalFormatting sqref="E37:M37 AB37 C37 E43:M43 C43 AB43">
    <cfRule type="containsBlanks" dxfId="168" priority="48">
      <formula>LEN(TRIM(C37))=0</formula>
    </cfRule>
  </conditionalFormatting>
  <conditionalFormatting sqref="D38:D42 D44:D47">
    <cfRule type="containsBlanks" dxfId="167" priority="43">
      <formula>LEN(TRIM(D38))=0</formula>
    </cfRule>
  </conditionalFormatting>
  <conditionalFormatting sqref="C46 E46:M46">
    <cfRule type="containsBlanks" dxfId="166" priority="45">
      <formula>LEN(TRIM(C46))=0</formula>
    </cfRule>
  </conditionalFormatting>
  <conditionalFormatting sqref="C48:M49 E51:M55 C51:C55 E60:M60 E57:M58 C60 C57:C58">
    <cfRule type="containsBlanks" dxfId="165" priority="39">
      <formula>LEN(TRIM(C48))=0</formula>
    </cfRule>
  </conditionalFormatting>
  <conditionalFormatting sqref="AB48:AB49 AB51:AB55 AB60 AB57:AB58">
    <cfRule type="containsBlanks" dxfId="164" priority="38">
      <formula>LEN(TRIM(AB48))=0</formula>
    </cfRule>
  </conditionalFormatting>
  <conditionalFormatting sqref="E50:M50 AB50 C50 E56:M56 C56 AB56">
    <cfRule type="containsBlanks" dxfId="163" priority="40">
      <formula>LEN(TRIM(C50))=0</formula>
    </cfRule>
  </conditionalFormatting>
  <conditionalFormatting sqref="D51:D55 D57:D60">
    <cfRule type="containsBlanks" dxfId="162" priority="35">
      <formula>LEN(TRIM(D51))=0</formula>
    </cfRule>
  </conditionalFormatting>
  <conditionalFormatting sqref="C59 E59:M59">
    <cfRule type="containsBlanks" dxfId="161" priority="37">
      <formula>LEN(TRIM(C59))=0</formula>
    </cfRule>
  </conditionalFormatting>
  <conditionalFormatting sqref="C61:M62 E64:M68 C64:C68 E73:M73 E70:M71 C73 C70:C71">
    <cfRule type="containsBlanks" dxfId="160" priority="31">
      <formula>LEN(TRIM(C61))=0</formula>
    </cfRule>
  </conditionalFormatting>
  <conditionalFormatting sqref="AB61:AB62 AB64:AB68 AB73 AB70:AB71">
    <cfRule type="containsBlanks" dxfId="159" priority="30">
      <formula>LEN(TRIM(AB61))=0</formula>
    </cfRule>
  </conditionalFormatting>
  <conditionalFormatting sqref="E63:M63 AB63 C63 E69:M69 C69 AB69">
    <cfRule type="containsBlanks" dxfId="158" priority="32">
      <formula>LEN(TRIM(C63))=0</formula>
    </cfRule>
  </conditionalFormatting>
  <conditionalFormatting sqref="D64:D68 D70:D73">
    <cfRule type="containsBlanks" dxfId="157" priority="27">
      <formula>LEN(TRIM(D64))=0</formula>
    </cfRule>
  </conditionalFormatting>
  <conditionalFormatting sqref="C72 E72:M72">
    <cfRule type="containsBlanks" dxfId="156" priority="29">
      <formula>LEN(TRIM(C72))=0</formula>
    </cfRule>
  </conditionalFormatting>
  <conditionalFormatting sqref="C74:M75 E77:M81 C77:C81 E86:M86 E83:M84 C86 C83:C84">
    <cfRule type="containsBlanks" dxfId="155" priority="23">
      <formula>LEN(TRIM(C74))=0</formula>
    </cfRule>
  </conditionalFormatting>
  <conditionalFormatting sqref="AB74:AB75 AB77:AB81 AB86 AB83:AB84">
    <cfRule type="containsBlanks" dxfId="154" priority="22">
      <formula>LEN(TRIM(AB74))=0</formula>
    </cfRule>
  </conditionalFormatting>
  <conditionalFormatting sqref="E76:M76 AB76 C76 E82:M82 C82 AB82">
    <cfRule type="containsBlanks" dxfId="153" priority="24">
      <formula>LEN(TRIM(C76))=0</formula>
    </cfRule>
  </conditionalFormatting>
  <conditionalFormatting sqref="D77:D81 D83:D86">
    <cfRule type="containsBlanks" dxfId="152" priority="19">
      <formula>LEN(TRIM(D77))=0</formula>
    </cfRule>
  </conditionalFormatting>
  <conditionalFormatting sqref="C85 E85:M85">
    <cfRule type="containsBlanks" dxfId="151" priority="21">
      <formula>LEN(TRIM(C85))=0</formula>
    </cfRule>
  </conditionalFormatting>
  <conditionalFormatting sqref="C87:M88 E90:M94 C90:C94 E99:M99 E96:M97 C99 C96:C97">
    <cfRule type="containsBlanks" dxfId="150" priority="15">
      <formula>LEN(TRIM(C87))=0</formula>
    </cfRule>
  </conditionalFormatting>
  <conditionalFormatting sqref="AB87:AB88 AB90:AB94 AB99 AB96:AB97">
    <cfRule type="containsBlanks" dxfId="149" priority="14">
      <formula>LEN(TRIM(AB87))=0</formula>
    </cfRule>
  </conditionalFormatting>
  <conditionalFormatting sqref="E89:M89 AB89 C89 E95:M95 C95 AB95">
    <cfRule type="containsBlanks" dxfId="148" priority="16">
      <formula>LEN(TRIM(C89))=0</formula>
    </cfRule>
  </conditionalFormatting>
  <conditionalFormatting sqref="D90:D94 D96:D99">
    <cfRule type="containsBlanks" dxfId="147" priority="11">
      <formula>LEN(TRIM(D90))=0</formula>
    </cfRule>
  </conditionalFormatting>
  <conditionalFormatting sqref="C98 E98:M98">
    <cfRule type="containsBlanks" dxfId="146" priority="13">
      <formula>LEN(TRIM(C98))=0</formula>
    </cfRule>
  </conditionalFormatting>
  <conditionalFormatting sqref="C100:M101 E103:M107 C103:C107 E112:M112 E109:M110 C112 C109:C110">
    <cfRule type="containsBlanks" dxfId="145" priority="7">
      <formula>LEN(TRIM(C100))=0</formula>
    </cfRule>
  </conditionalFormatting>
  <conditionalFormatting sqref="AB100:AB101 AB103:AB107 AB112 AB109:AB110">
    <cfRule type="containsBlanks" dxfId="144" priority="6">
      <formula>LEN(TRIM(AB100))=0</formula>
    </cfRule>
  </conditionalFormatting>
  <conditionalFormatting sqref="E102:M102 AB102 C102 E108:M108 C108 AB108">
    <cfRule type="containsBlanks" dxfId="143" priority="8">
      <formula>LEN(TRIM(C102))=0</formula>
    </cfRule>
  </conditionalFormatting>
  <conditionalFormatting sqref="D103:D107 D109:D112">
    <cfRule type="containsBlanks" dxfId="142" priority="3">
      <formula>LEN(TRIM(D103))=0</formula>
    </cfRule>
  </conditionalFormatting>
  <conditionalFormatting sqref="C111 E111:M111">
    <cfRule type="containsBlanks" dxfId="141" priority="5">
      <formula>LEN(TRIM(C111))=0</formula>
    </cfRule>
  </conditionalFormatting>
  <conditionalFormatting sqref="E113:K113 A113:C113 AB113">
    <cfRule type="containsBlanks" dxfId="140" priority="534">
      <formula>LEN(TRIM(A113))=0</formula>
    </cfRule>
  </conditionalFormatting>
  <dataValidations count="1">
    <dataValidation type="list" allowBlank="1" showInputMessage="1" showErrorMessage="1" sqref="A10 A13 A14 A15 A16 A19 A20 A21 B22 A48 B48 A61 B61 A87 B87 A100 B100 A113 A8:A9 A11:A12 A17:A18">
      <formula1>$A$123:$A$204</formula1>
    </dataValidation>
  </dataValidations>
  <hyperlinks>
    <hyperlink ref="J117" r:id="rId1"/>
    <hyperlink ref="J118" r:id="rId2"/>
    <hyperlink ref="J119" r:id="rId3"/>
  </hyperlinks>
  <printOptions horizontalCentered="1"/>
  <pageMargins left="0.59027777777777801" right="0.39305555555555599" top="0.39305555555555599" bottom="0.59027777777777801" header="0.51180555555555596" footer="0.118055555555556"/>
  <pageSetup paperSize="9" scale="70" fitToHeight="0" orientation="landscape" r:id="rId4"/>
  <headerFooter alignWithMargins="0">
    <oddFooter>&amp;CPage &amp;P of &amp;N page(s)</oddFooter>
  </headerFooter>
  <rowBreaks count="2" manualBreakCount="2">
    <brk id="47" max="28" man="1"/>
    <brk id="87" max="28" man="1"/>
  </rowBreak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indexed="11"/>
    <pageSetUpPr fitToPage="1"/>
  </sheetPr>
  <dimension ref="A1:AS178"/>
  <sheetViews>
    <sheetView view="pageBreakPreview" zoomScale="80" zoomScaleNormal="100" zoomScaleSheetLayoutView="80" workbookViewId="0">
      <pane ySplit="7" topLeftCell="A8" activePane="bottomLeft" state="frozen"/>
      <selection pane="bottomLeft" activeCell="J80" sqref="J80"/>
    </sheetView>
  </sheetViews>
  <sheetFormatPr defaultColWidth="5.625" defaultRowHeight="15" customHeight="1"/>
  <cols>
    <col min="1" max="1" width="20.625" style="360" customWidth="1"/>
    <col min="2" max="2" width="10.375" style="361" customWidth="1"/>
    <col min="3" max="3" width="7.875" style="362" customWidth="1"/>
    <col min="4" max="7" width="6.125" style="362" customWidth="1"/>
    <col min="8" max="9" width="2.625" style="362" hidden="1" customWidth="1"/>
    <col min="10" max="11" width="13.125" style="362" customWidth="1"/>
    <col min="12" max="12" width="6.125" style="363" customWidth="1"/>
    <col min="13" max="27" width="6.125" style="362" customWidth="1"/>
    <col min="28" max="28" width="8.125" style="362" customWidth="1"/>
    <col min="29" max="29" width="13.375" style="364" customWidth="1"/>
    <col min="30" max="31" width="5.625" style="360" customWidth="1"/>
    <col min="32" max="45" width="2.875" style="362" customWidth="1"/>
    <col min="46" max="47" width="5.625" style="360" customWidth="1"/>
    <col min="48" max="16384" width="5.625" style="360"/>
  </cols>
  <sheetData>
    <row r="1" spans="1:45" s="356" customFormat="1" ht="40.700000000000003" customHeight="1">
      <c r="A1" s="501" t="s">
        <v>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</row>
    <row r="2" spans="1:45" s="356" customFormat="1" ht="15.6" customHeight="1">
      <c r="A2" s="502" t="s">
        <v>1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</row>
    <row r="3" spans="1:45" s="356" customFormat="1" ht="28.7" customHeight="1">
      <c r="A3" s="503" t="s">
        <v>239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</row>
    <row r="4" spans="1:45" s="356" customFormat="1" ht="18.600000000000001" customHeight="1">
      <c r="A4" s="365"/>
      <c r="B4" s="366"/>
      <c r="C4" s="367"/>
      <c r="D4" s="367"/>
      <c r="E4" s="368"/>
      <c r="F4" s="368"/>
      <c r="G4" s="368"/>
      <c r="H4" s="368"/>
      <c r="I4" s="368"/>
      <c r="J4" s="368"/>
      <c r="K4" s="368"/>
      <c r="L4" s="368"/>
      <c r="M4" s="367"/>
      <c r="N4" s="367"/>
      <c r="O4" s="367"/>
      <c r="P4" s="367"/>
      <c r="Q4" s="367"/>
      <c r="R4" s="403"/>
      <c r="S4" s="404"/>
      <c r="T4" s="404"/>
      <c r="U4" s="404"/>
      <c r="V4" s="404"/>
      <c r="W4" s="404"/>
      <c r="X4" s="404"/>
      <c r="Y4" s="404"/>
      <c r="Z4" s="404"/>
      <c r="AA4" s="404"/>
      <c r="AB4" s="407" t="s">
        <v>3</v>
      </c>
      <c r="AC4" s="408">
        <v>42826</v>
      </c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</row>
    <row r="5" spans="1:45" s="356" customFormat="1" ht="18.600000000000001" customHeight="1">
      <c r="A5" s="504" t="s">
        <v>4</v>
      </c>
      <c r="B5" s="504"/>
      <c r="C5" s="504"/>
      <c r="D5" s="504"/>
      <c r="E5" s="504"/>
      <c r="F5" s="504"/>
      <c r="G5" s="504"/>
      <c r="H5" s="504"/>
      <c r="I5" s="504"/>
      <c r="J5" s="369"/>
      <c r="K5" s="369"/>
      <c r="L5" s="368"/>
      <c r="M5" s="367"/>
      <c r="N5" s="367"/>
      <c r="O5" s="367"/>
      <c r="P5" s="367"/>
      <c r="Q5" s="367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9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</row>
    <row r="6" spans="1:45" s="357" customFormat="1" ht="21" customHeight="1">
      <c r="A6" s="489" t="s">
        <v>5</v>
      </c>
      <c r="B6" s="490" t="s">
        <v>6</v>
      </c>
      <c r="C6" s="491" t="s">
        <v>7</v>
      </c>
      <c r="D6" s="494" t="s">
        <v>240</v>
      </c>
      <c r="E6" s="495"/>
      <c r="F6" s="496" t="s">
        <v>241</v>
      </c>
      <c r="G6" s="495"/>
      <c r="H6" s="497"/>
      <c r="I6" s="498"/>
      <c r="J6" s="489" t="s">
        <v>11</v>
      </c>
      <c r="K6" s="489" t="s">
        <v>12</v>
      </c>
      <c r="L6" s="497" t="s">
        <v>13</v>
      </c>
      <c r="M6" s="498"/>
      <c r="N6" s="505" t="s">
        <v>14</v>
      </c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7"/>
      <c r="AB6" s="492" t="s">
        <v>15</v>
      </c>
      <c r="AC6" s="493" t="s">
        <v>16</v>
      </c>
      <c r="AD6" s="410" t="s">
        <v>17</v>
      </c>
      <c r="AF6" s="508" t="s">
        <v>18</v>
      </c>
      <c r="AG6" s="508"/>
      <c r="AH6" s="508"/>
      <c r="AI6" s="508"/>
      <c r="AJ6" s="508"/>
      <c r="AK6" s="508"/>
      <c r="AL6" s="508"/>
      <c r="AM6" s="508"/>
      <c r="AN6" s="508"/>
      <c r="AO6" s="508"/>
      <c r="AP6" s="508"/>
      <c r="AQ6" s="508"/>
      <c r="AR6" s="508"/>
      <c r="AS6" s="508"/>
    </row>
    <row r="7" spans="1:45" s="357" customFormat="1" ht="21" customHeight="1">
      <c r="A7" s="489"/>
      <c r="B7" s="490"/>
      <c r="C7" s="491"/>
      <c r="D7" s="494"/>
      <c r="E7" s="495"/>
      <c r="F7" s="496"/>
      <c r="G7" s="495"/>
      <c r="H7" s="497"/>
      <c r="I7" s="498"/>
      <c r="J7" s="489"/>
      <c r="K7" s="489"/>
      <c r="L7" s="497" t="s">
        <v>11</v>
      </c>
      <c r="M7" s="498"/>
      <c r="N7" s="509" t="s">
        <v>19</v>
      </c>
      <c r="O7" s="509"/>
      <c r="P7" s="509" t="s">
        <v>20</v>
      </c>
      <c r="Q7" s="509"/>
      <c r="R7" s="509" t="s">
        <v>21</v>
      </c>
      <c r="S7" s="509"/>
      <c r="T7" s="509" t="s">
        <v>22</v>
      </c>
      <c r="U7" s="509"/>
      <c r="V7" s="509" t="s">
        <v>23</v>
      </c>
      <c r="W7" s="509"/>
      <c r="X7" s="509" t="s">
        <v>24</v>
      </c>
      <c r="Y7" s="509"/>
      <c r="Z7" s="509" t="s">
        <v>25</v>
      </c>
      <c r="AA7" s="509"/>
      <c r="AB7" s="492"/>
      <c r="AC7" s="493"/>
      <c r="AD7" s="410" t="s">
        <v>17</v>
      </c>
      <c r="AF7" s="519" t="s">
        <v>26</v>
      </c>
      <c r="AG7" s="519"/>
      <c r="AH7" s="519" t="s">
        <v>27</v>
      </c>
      <c r="AI7" s="519"/>
      <c r="AJ7" s="519" t="s">
        <v>28</v>
      </c>
      <c r="AK7" s="519"/>
      <c r="AL7" s="519" t="s">
        <v>29</v>
      </c>
      <c r="AM7" s="519"/>
      <c r="AN7" s="519" t="s">
        <v>30</v>
      </c>
      <c r="AO7" s="519"/>
      <c r="AP7" s="519" t="s">
        <v>31</v>
      </c>
      <c r="AQ7" s="519"/>
      <c r="AR7" s="519" t="s">
        <v>32</v>
      </c>
      <c r="AS7" s="519"/>
    </row>
    <row r="8" spans="1:45" s="357" customFormat="1" ht="17.25" hidden="1" customHeight="1">
      <c r="A8" s="370" t="s">
        <v>40</v>
      </c>
      <c r="B8" s="371"/>
      <c r="C8" s="14" t="s">
        <v>28</v>
      </c>
      <c r="D8" s="372">
        <f>IF(ISBLANK(AD8),"------",(L8-9))</f>
        <v>42850</v>
      </c>
      <c r="E8" s="373">
        <f t="shared" ref="E8:E24" si="0">IF(ISBLANK(D8),"",(D8))</f>
        <v>42850</v>
      </c>
      <c r="F8" s="374">
        <f>L8-9</f>
        <v>42850</v>
      </c>
      <c r="G8" s="375">
        <f t="shared" ref="G8:G24" si="1">IF(ISBLANK(F8),"",F8)</f>
        <v>42850</v>
      </c>
      <c r="H8" s="374"/>
      <c r="I8" s="377"/>
      <c r="J8" s="397" t="s">
        <v>242</v>
      </c>
      <c r="K8" s="397" t="s">
        <v>243</v>
      </c>
      <c r="L8" s="398">
        <v>42859</v>
      </c>
      <c r="M8" s="375">
        <f>IF(ISBLANK(L8),"",L8)</f>
        <v>42859</v>
      </c>
      <c r="N8" s="374"/>
      <c r="O8" s="377" t="str">
        <f t="shared" ref="O8:Q8" si="2">IF(ISBLANK(N8),"",N8)</f>
        <v/>
      </c>
      <c r="P8" s="374"/>
      <c r="Q8" s="377" t="str">
        <f t="shared" si="2"/>
        <v/>
      </c>
      <c r="R8" s="374">
        <f>IF(ISBLANK(AJ8),"",L8+AJ8)</f>
        <v>42865</v>
      </c>
      <c r="S8" s="375">
        <f>IF(ISBLANK(R8),"",R8)</f>
        <v>42865</v>
      </c>
      <c r="T8" s="374"/>
      <c r="U8" s="377" t="str">
        <f t="shared" ref="U8:W8" si="3">IF(ISBLANK(T8),"",T8)</f>
        <v/>
      </c>
      <c r="V8" s="374"/>
      <c r="W8" s="377" t="str">
        <f t="shared" si="3"/>
        <v/>
      </c>
      <c r="X8" s="374"/>
      <c r="Y8" s="377" t="str">
        <f t="shared" ref="Y8:Y24" si="4">IF(ISBLANK(X8),"",X8)</f>
        <v/>
      </c>
      <c r="Z8" s="374"/>
      <c r="AA8" s="377" t="str">
        <f t="shared" ref="AA8:AA24" si="5">IF(ISBLANK(Z8),"",Z8)</f>
        <v/>
      </c>
      <c r="AB8" s="411" t="s">
        <v>41</v>
      </c>
      <c r="AC8" s="412"/>
      <c r="AD8" s="413" t="s">
        <v>244</v>
      </c>
      <c r="AF8" s="514"/>
      <c r="AG8" s="515"/>
      <c r="AH8" s="514"/>
      <c r="AI8" s="515"/>
      <c r="AJ8" s="514">
        <v>6</v>
      </c>
      <c r="AK8" s="515"/>
      <c r="AL8" s="514"/>
      <c r="AM8" s="515"/>
      <c r="AN8" s="514"/>
      <c r="AO8" s="515"/>
      <c r="AP8" s="514"/>
      <c r="AQ8" s="515"/>
      <c r="AR8" s="514"/>
      <c r="AS8" s="515"/>
    </row>
    <row r="9" spans="1:45" s="357" customFormat="1" ht="17.25" hidden="1" customHeight="1">
      <c r="A9" s="370" t="s">
        <v>40</v>
      </c>
      <c r="B9" s="371"/>
      <c r="C9" s="14" t="s">
        <v>30</v>
      </c>
      <c r="D9" s="372">
        <f>IF(ISBLANK(AD9),"------",(L9-9))</f>
        <v>42850</v>
      </c>
      <c r="E9" s="373">
        <f t="shared" si="0"/>
        <v>42850</v>
      </c>
      <c r="F9" s="374">
        <f>L9-9</f>
        <v>42850</v>
      </c>
      <c r="G9" s="375">
        <f t="shared" si="1"/>
        <v>42850</v>
      </c>
      <c r="H9" s="374"/>
      <c r="I9" s="377"/>
      <c r="J9" s="397" t="s">
        <v>242</v>
      </c>
      <c r="K9" s="397" t="s">
        <v>243</v>
      </c>
      <c r="L9" s="398">
        <v>42859</v>
      </c>
      <c r="M9" s="375">
        <f t="shared" ref="M9:Q9" si="6">IF(ISBLANK(L9),"",L9)</f>
        <v>42859</v>
      </c>
      <c r="N9" s="374"/>
      <c r="O9" s="377" t="str">
        <f t="shared" si="6"/>
        <v/>
      </c>
      <c r="P9" s="374"/>
      <c r="Q9" s="377" t="str">
        <f t="shared" si="6"/>
        <v/>
      </c>
      <c r="R9" s="374"/>
      <c r="S9" s="377" t="str">
        <f t="shared" ref="S9:U9" si="7">IF(ISBLANK(R9),"",R9)</f>
        <v/>
      </c>
      <c r="T9" s="374"/>
      <c r="U9" s="377" t="str">
        <f t="shared" si="7"/>
        <v/>
      </c>
      <c r="V9" s="374">
        <f>IF(ISBLANK(AN9),"",L9+AN9)</f>
        <v>42864</v>
      </c>
      <c r="W9" s="375">
        <f t="shared" ref="W9:AA9" si="8">IF(ISBLANK(V9),"",V9)</f>
        <v>42864</v>
      </c>
      <c r="X9" s="374"/>
      <c r="Y9" s="377" t="str">
        <f t="shared" si="8"/>
        <v/>
      </c>
      <c r="Z9" s="374"/>
      <c r="AA9" s="377" t="str">
        <f t="shared" si="8"/>
        <v/>
      </c>
      <c r="AB9" s="411" t="s">
        <v>43</v>
      </c>
      <c r="AC9" s="412"/>
      <c r="AD9" s="413" t="s">
        <v>244</v>
      </c>
      <c r="AF9" s="510"/>
      <c r="AG9" s="511"/>
      <c r="AH9" s="510"/>
      <c r="AI9" s="511"/>
      <c r="AJ9" s="510"/>
      <c r="AK9" s="511"/>
      <c r="AL9" s="510"/>
      <c r="AM9" s="511"/>
      <c r="AN9" s="510">
        <v>5</v>
      </c>
      <c r="AO9" s="511"/>
      <c r="AP9" s="510"/>
      <c r="AQ9" s="511"/>
      <c r="AR9" s="510"/>
      <c r="AS9" s="511"/>
    </row>
    <row r="10" spans="1:45" s="357" customFormat="1" ht="17.25" hidden="1" customHeight="1">
      <c r="A10" s="370" t="s">
        <v>33</v>
      </c>
      <c r="B10" s="371"/>
      <c r="C10" s="14" t="s">
        <v>245</v>
      </c>
      <c r="D10" s="372">
        <f t="shared" ref="D10:D15" si="9">IF(ISBLANK(AD10),"------",(L10-10))</f>
        <v>42850</v>
      </c>
      <c r="E10" s="373">
        <f t="shared" si="0"/>
        <v>42850</v>
      </c>
      <c r="F10" s="374">
        <f t="shared" ref="F10:F15" si="10">L10-10</f>
        <v>42850</v>
      </c>
      <c r="G10" s="375">
        <f t="shared" si="1"/>
        <v>42850</v>
      </c>
      <c r="H10" s="374"/>
      <c r="I10" s="377"/>
      <c r="J10" s="397" t="s">
        <v>242</v>
      </c>
      <c r="K10" s="397" t="s">
        <v>243</v>
      </c>
      <c r="L10" s="398">
        <v>42860</v>
      </c>
      <c r="M10" s="375">
        <f t="shared" ref="M10:Q10" si="11">IF(ISBLANK(L10),"",L10)</f>
        <v>42860</v>
      </c>
      <c r="N10" s="374">
        <f>IF(ISBLANK(AF10),"",L10+AF10)</f>
        <v>42863</v>
      </c>
      <c r="O10" s="375">
        <f t="shared" si="11"/>
        <v>42863</v>
      </c>
      <c r="P10" s="374">
        <f t="shared" ref="P10:P15" si="12">IF(ISBLANK(AH10),"",L10+AH10)</f>
        <v>42864</v>
      </c>
      <c r="Q10" s="375">
        <f t="shared" si="11"/>
        <v>42864</v>
      </c>
      <c r="R10" s="374"/>
      <c r="S10" s="377" t="str">
        <f t="shared" ref="S10:W10" si="13">IF(ISBLANK(R10),"",R10)</f>
        <v/>
      </c>
      <c r="T10" s="374"/>
      <c r="U10" s="377" t="str">
        <f t="shared" si="13"/>
        <v/>
      </c>
      <c r="V10" s="374"/>
      <c r="W10" s="377" t="str">
        <f t="shared" si="13"/>
        <v/>
      </c>
      <c r="X10" s="374"/>
      <c r="Y10" s="377" t="str">
        <f t="shared" si="4"/>
        <v/>
      </c>
      <c r="Z10" s="374"/>
      <c r="AA10" s="377" t="str">
        <f t="shared" si="5"/>
        <v/>
      </c>
      <c r="AB10" s="411" t="s">
        <v>246</v>
      </c>
      <c r="AC10" s="412"/>
      <c r="AD10" s="413" t="s">
        <v>244</v>
      </c>
      <c r="AF10" s="510">
        <v>3</v>
      </c>
      <c r="AG10" s="511"/>
      <c r="AH10" s="510">
        <v>4</v>
      </c>
      <c r="AI10" s="511"/>
      <c r="AJ10" s="510"/>
      <c r="AK10" s="511"/>
      <c r="AL10" s="510"/>
      <c r="AM10" s="511"/>
      <c r="AN10" s="510"/>
      <c r="AO10" s="511"/>
      <c r="AP10" s="510"/>
      <c r="AQ10" s="511"/>
      <c r="AR10" s="510"/>
      <c r="AS10" s="511"/>
    </row>
    <row r="11" spans="1:45" s="357" customFormat="1" ht="17.25" hidden="1" customHeight="1">
      <c r="A11" s="370" t="s">
        <v>33</v>
      </c>
      <c r="B11" s="371"/>
      <c r="C11" s="14" t="s">
        <v>29</v>
      </c>
      <c r="D11" s="372">
        <f>IF(ISBLANK(AD11),"------",(L11-8))</f>
        <v>42852</v>
      </c>
      <c r="E11" s="373">
        <f t="shared" si="0"/>
        <v>42852</v>
      </c>
      <c r="F11" s="374">
        <f>L11-8</f>
        <v>42852</v>
      </c>
      <c r="G11" s="375">
        <f t="shared" si="1"/>
        <v>42852</v>
      </c>
      <c r="H11" s="374"/>
      <c r="I11" s="375"/>
      <c r="J11" s="397" t="s">
        <v>242</v>
      </c>
      <c r="K11" s="397" t="s">
        <v>243</v>
      </c>
      <c r="L11" s="398">
        <v>42860</v>
      </c>
      <c r="M11" s="375">
        <f t="shared" ref="M11:Q11" si="14">IF(ISBLANK(L11),"",L11)</f>
        <v>42860</v>
      </c>
      <c r="N11" s="374"/>
      <c r="O11" s="377" t="str">
        <f t="shared" si="14"/>
        <v/>
      </c>
      <c r="P11" s="374"/>
      <c r="Q11" s="377" t="str">
        <f t="shared" si="14"/>
        <v/>
      </c>
      <c r="R11" s="374"/>
      <c r="S11" s="377" t="str">
        <f t="shared" ref="S11:W11" si="15">IF(ISBLANK(R11),"",R11)</f>
        <v/>
      </c>
      <c r="T11" s="374">
        <f>IF(ISBLANK(AL11),"",L11+AL11)</f>
        <v>42863</v>
      </c>
      <c r="U11" s="375">
        <f>IF(ISBLANK(T11),"",T11)</f>
        <v>42863</v>
      </c>
      <c r="V11" s="374"/>
      <c r="W11" s="377" t="str">
        <f t="shared" si="15"/>
        <v/>
      </c>
      <c r="X11" s="374"/>
      <c r="Y11" s="377" t="str">
        <f t="shared" si="4"/>
        <v/>
      </c>
      <c r="Z11" s="374"/>
      <c r="AA11" s="377" t="str">
        <f t="shared" si="5"/>
        <v/>
      </c>
      <c r="AB11" s="411" t="s">
        <v>37</v>
      </c>
      <c r="AC11" s="412"/>
      <c r="AD11" s="413" t="s">
        <v>244</v>
      </c>
      <c r="AF11" s="510"/>
      <c r="AG11" s="511"/>
      <c r="AH11" s="510"/>
      <c r="AI11" s="511"/>
      <c r="AJ11" s="510"/>
      <c r="AK11" s="511"/>
      <c r="AL11" s="510">
        <v>3</v>
      </c>
      <c r="AM11" s="511"/>
      <c r="AN11" s="510"/>
      <c r="AO11" s="511"/>
      <c r="AP11" s="510"/>
      <c r="AQ11" s="511"/>
      <c r="AR11" s="510"/>
      <c r="AS11" s="511"/>
    </row>
    <row r="12" spans="1:45" s="357" customFormat="1" ht="17.25" hidden="1" customHeight="1">
      <c r="A12" s="370" t="s">
        <v>247</v>
      </c>
      <c r="B12" s="371"/>
      <c r="C12" s="14" t="s">
        <v>27</v>
      </c>
      <c r="D12" s="376">
        <f>IF(ISBLANK(AD12),"------",(L12-6))</f>
        <v>43161</v>
      </c>
      <c r="E12" s="377">
        <f t="shared" si="0"/>
        <v>43161</v>
      </c>
      <c r="F12" s="374">
        <f>L12-6</f>
        <v>43161</v>
      </c>
      <c r="G12" s="375">
        <f t="shared" si="1"/>
        <v>43161</v>
      </c>
      <c r="H12" s="374"/>
      <c r="I12" s="375"/>
      <c r="J12" s="397" t="s">
        <v>242</v>
      </c>
      <c r="K12" s="397" t="s">
        <v>242</v>
      </c>
      <c r="L12" s="398">
        <v>43167</v>
      </c>
      <c r="M12" s="375">
        <f t="shared" ref="M12:Q12" si="16">IF(ISBLANK(L12),"",L12)</f>
        <v>43167</v>
      </c>
      <c r="N12" s="374"/>
      <c r="O12" s="377" t="str">
        <f t="shared" si="16"/>
        <v/>
      </c>
      <c r="P12" s="374">
        <f t="shared" si="12"/>
        <v>43171</v>
      </c>
      <c r="Q12" s="375">
        <f t="shared" si="16"/>
        <v>43171</v>
      </c>
      <c r="R12" s="374"/>
      <c r="S12" s="377" t="str">
        <f t="shared" ref="S12:W12" si="17">IF(ISBLANK(R12),"",R12)</f>
        <v/>
      </c>
      <c r="T12" s="374"/>
      <c r="U12" s="377" t="str">
        <f t="shared" si="17"/>
        <v/>
      </c>
      <c r="V12" s="374"/>
      <c r="W12" s="377" t="str">
        <f t="shared" si="17"/>
        <v/>
      </c>
      <c r="X12" s="374"/>
      <c r="Y12" s="377" t="str">
        <f t="shared" si="4"/>
        <v/>
      </c>
      <c r="Z12" s="374"/>
      <c r="AA12" s="377" t="str">
        <f t="shared" si="5"/>
        <v/>
      </c>
      <c r="AB12" s="411" t="s">
        <v>248</v>
      </c>
      <c r="AC12" s="412"/>
      <c r="AD12" s="413" t="s">
        <v>244</v>
      </c>
      <c r="AF12" s="510"/>
      <c r="AG12" s="511"/>
      <c r="AH12" s="510">
        <v>4</v>
      </c>
      <c r="AI12" s="511"/>
      <c r="AJ12" s="510"/>
      <c r="AK12" s="511"/>
      <c r="AL12" s="510"/>
      <c r="AM12" s="511"/>
      <c r="AN12" s="510"/>
      <c r="AO12" s="511"/>
      <c r="AP12" s="510"/>
      <c r="AQ12" s="511"/>
      <c r="AR12" s="510"/>
      <c r="AS12" s="511"/>
    </row>
    <row r="13" spans="1:45" s="357" customFormat="1" ht="17.45" hidden="1" customHeight="1">
      <c r="A13" s="370" t="s">
        <v>247</v>
      </c>
      <c r="B13" s="378"/>
      <c r="C13" s="14" t="s">
        <v>249</v>
      </c>
      <c r="D13" s="372">
        <f t="shared" si="9"/>
        <v>42850</v>
      </c>
      <c r="E13" s="373">
        <f t="shared" si="0"/>
        <v>42850</v>
      </c>
      <c r="F13" s="374">
        <f t="shared" si="10"/>
        <v>42850</v>
      </c>
      <c r="G13" s="375">
        <f t="shared" si="1"/>
        <v>42850</v>
      </c>
      <c r="H13" s="374"/>
      <c r="I13" s="377"/>
      <c r="J13" s="397" t="s">
        <v>242</v>
      </c>
      <c r="K13" s="397" t="s">
        <v>243</v>
      </c>
      <c r="L13" s="398">
        <v>42860</v>
      </c>
      <c r="M13" s="375">
        <f t="shared" ref="M13:Q13" si="18">IF(ISBLANK(L13),"",L13)</f>
        <v>42860</v>
      </c>
      <c r="N13" s="374"/>
      <c r="O13" s="377" t="str">
        <f t="shared" si="18"/>
        <v/>
      </c>
      <c r="P13" s="374"/>
      <c r="Q13" s="377" t="str">
        <f t="shared" si="18"/>
        <v/>
      </c>
      <c r="R13" s="374"/>
      <c r="S13" s="377" t="str">
        <f t="shared" ref="S13:W13" si="19">IF(ISBLANK(R13),"",R13)</f>
        <v/>
      </c>
      <c r="T13" s="374"/>
      <c r="U13" s="377" t="str">
        <f t="shared" si="19"/>
        <v/>
      </c>
      <c r="V13" s="374"/>
      <c r="W13" s="377" t="str">
        <f t="shared" si="19"/>
        <v/>
      </c>
      <c r="X13" s="374">
        <f>IF(ISBLANK(AP13),"",L13+AP13)</f>
        <v>42868</v>
      </c>
      <c r="Y13" s="375">
        <f t="shared" si="4"/>
        <v>42868</v>
      </c>
      <c r="Z13" s="374">
        <f>IF(ISBLANK(AR13),"",L13+AR13)</f>
        <v>42867</v>
      </c>
      <c r="AA13" s="375">
        <f t="shared" si="5"/>
        <v>42867</v>
      </c>
      <c r="AB13" s="411" t="s">
        <v>250</v>
      </c>
      <c r="AC13" s="412"/>
      <c r="AD13" s="413" t="s">
        <v>244</v>
      </c>
      <c r="AF13" s="510"/>
      <c r="AG13" s="511"/>
      <c r="AH13" s="510"/>
      <c r="AI13" s="511"/>
      <c r="AJ13" s="510"/>
      <c r="AK13" s="511"/>
      <c r="AL13" s="510"/>
      <c r="AM13" s="511"/>
      <c r="AN13" s="510"/>
      <c r="AO13" s="511"/>
      <c r="AP13" s="510">
        <v>8</v>
      </c>
      <c r="AQ13" s="511"/>
      <c r="AR13" s="510">
        <v>7</v>
      </c>
      <c r="AS13" s="511"/>
    </row>
    <row r="14" spans="1:45" s="357" customFormat="1" ht="17.25" hidden="1" customHeight="1">
      <c r="A14" s="370" t="s">
        <v>247</v>
      </c>
      <c r="B14" s="371"/>
      <c r="C14" s="14" t="s">
        <v>29</v>
      </c>
      <c r="D14" s="376">
        <f>IF(ISBLANK(AD14),"------",(L14-8))</f>
        <v>43161</v>
      </c>
      <c r="E14" s="377">
        <f t="shared" si="0"/>
        <v>43161</v>
      </c>
      <c r="F14" s="374">
        <f>L14-8</f>
        <v>43161</v>
      </c>
      <c r="G14" s="375">
        <f t="shared" si="1"/>
        <v>43161</v>
      </c>
      <c r="H14" s="374"/>
      <c r="I14" s="377"/>
      <c r="J14" s="397" t="s">
        <v>242</v>
      </c>
      <c r="K14" s="397" t="s">
        <v>242</v>
      </c>
      <c r="L14" s="398">
        <v>43169</v>
      </c>
      <c r="M14" s="375">
        <f t="shared" ref="M14:Q14" si="20">IF(ISBLANK(L14),"",L14)</f>
        <v>43169</v>
      </c>
      <c r="N14" s="374"/>
      <c r="O14" s="377" t="str">
        <f t="shared" si="20"/>
        <v/>
      </c>
      <c r="P14" s="374"/>
      <c r="Q14" s="377" t="str">
        <f t="shared" si="20"/>
        <v/>
      </c>
      <c r="R14" s="374"/>
      <c r="S14" s="377" t="str">
        <f t="shared" ref="S14:W14" si="21">IF(ISBLANK(R14),"",R14)</f>
        <v/>
      </c>
      <c r="T14" s="374">
        <f>IF(ISBLANK(AL14),"",L14+AL14)</f>
        <v>43173</v>
      </c>
      <c r="U14" s="375">
        <f t="shared" si="21"/>
        <v>43173</v>
      </c>
      <c r="V14" s="374"/>
      <c r="W14" s="377" t="str">
        <f t="shared" si="21"/>
        <v/>
      </c>
      <c r="X14" s="374"/>
      <c r="Y14" s="377" t="str">
        <f t="shared" si="4"/>
        <v/>
      </c>
      <c r="Z14" s="374"/>
      <c r="AA14" s="377" t="str">
        <f t="shared" si="5"/>
        <v/>
      </c>
      <c r="AB14" s="411" t="s">
        <v>248</v>
      </c>
      <c r="AC14" s="412"/>
      <c r="AD14" s="413" t="s">
        <v>244</v>
      </c>
      <c r="AF14" s="510"/>
      <c r="AG14" s="511"/>
      <c r="AH14" s="510"/>
      <c r="AI14" s="511"/>
      <c r="AJ14" s="510"/>
      <c r="AK14" s="511"/>
      <c r="AL14" s="510">
        <v>4</v>
      </c>
      <c r="AM14" s="511"/>
      <c r="AN14" s="510"/>
      <c r="AO14" s="511"/>
      <c r="AP14" s="510"/>
      <c r="AQ14" s="511"/>
      <c r="AR14" s="510"/>
      <c r="AS14" s="511"/>
    </row>
    <row r="15" spans="1:45" s="357" customFormat="1" ht="17.25" hidden="1" customHeight="1">
      <c r="A15" s="370" t="s">
        <v>40</v>
      </c>
      <c r="B15" s="371"/>
      <c r="C15" s="14" t="s">
        <v>251</v>
      </c>
      <c r="D15" s="372">
        <f t="shared" si="9"/>
        <v>42851</v>
      </c>
      <c r="E15" s="373">
        <f t="shared" si="0"/>
        <v>42851</v>
      </c>
      <c r="F15" s="374">
        <f t="shared" si="10"/>
        <v>42851</v>
      </c>
      <c r="G15" s="375">
        <f t="shared" si="1"/>
        <v>42851</v>
      </c>
      <c r="H15" s="374"/>
      <c r="I15" s="375"/>
      <c r="J15" s="397" t="s">
        <v>242</v>
      </c>
      <c r="K15" s="397" t="s">
        <v>243</v>
      </c>
      <c r="L15" s="398">
        <v>42861</v>
      </c>
      <c r="M15" s="375">
        <f t="shared" ref="M15:Q15" si="22">IF(ISBLANK(L15),"",L15)</f>
        <v>42861</v>
      </c>
      <c r="N15" s="374">
        <f t="shared" ref="N15:N20" si="23">IF(ISBLANK(AF15),"",L15+AF15)</f>
        <v>42865</v>
      </c>
      <c r="O15" s="375">
        <f t="shared" si="22"/>
        <v>42865</v>
      </c>
      <c r="P15" s="374">
        <f t="shared" si="12"/>
        <v>42866</v>
      </c>
      <c r="Q15" s="375">
        <f t="shared" si="22"/>
        <v>42866</v>
      </c>
      <c r="R15" s="374">
        <f>IF(ISBLANK(AJ15),"",L15+AJ15)</f>
        <v>42867</v>
      </c>
      <c r="S15" s="375">
        <f>IF(ISBLANK(R15),"",R15)</f>
        <v>42867</v>
      </c>
      <c r="T15" s="374"/>
      <c r="U15" s="377" t="str">
        <f t="shared" ref="U15:W15" si="24">IF(ISBLANK(T15),"",T15)</f>
        <v/>
      </c>
      <c r="V15" s="374"/>
      <c r="W15" s="377" t="str">
        <f t="shared" si="24"/>
        <v/>
      </c>
      <c r="X15" s="374"/>
      <c r="Y15" s="377" t="str">
        <f t="shared" si="4"/>
        <v/>
      </c>
      <c r="Z15" s="374"/>
      <c r="AA15" s="377" t="str">
        <f t="shared" si="5"/>
        <v/>
      </c>
      <c r="AB15" s="411" t="s">
        <v>50</v>
      </c>
      <c r="AC15" s="412"/>
      <c r="AD15" s="413" t="s">
        <v>244</v>
      </c>
      <c r="AF15" s="510">
        <v>4</v>
      </c>
      <c r="AG15" s="511"/>
      <c r="AH15" s="510">
        <v>5</v>
      </c>
      <c r="AI15" s="511"/>
      <c r="AJ15" s="510">
        <v>6</v>
      </c>
      <c r="AK15" s="511"/>
      <c r="AL15" s="510"/>
      <c r="AM15" s="511"/>
      <c r="AN15" s="510"/>
      <c r="AO15" s="511"/>
      <c r="AP15" s="510"/>
      <c r="AQ15" s="511"/>
      <c r="AR15" s="510"/>
      <c r="AS15" s="511"/>
    </row>
    <row r="16" spans="1:45" s="357" customFormat="1" ht="17.25" hidden="1" customHeight="1">
      <c r="A16" s="370" t="s">
        <v>247</v>
      </c>
      <c r="B16" s="371"/>
      <c r="C16" s="14" t="s">
        <v>28</v>
      </c>
      <c r="D16" s="372">
        <f>IF(ISBLANK(AD16),"------",(L16-5))</f>
        <v>43164</v>
      </c>
      <c r="E16" s="373">
        <f t="shared" si="0"/>
        <v>43164</v>
      </c>
      <c r="F16" s="374">
        <f>L16-5</f>
        <v>43164</v>
      </c>
      <c r="G16" s="375">
        <f t="shared" si="1"/>
        <v>43164</v>
      </c>
      <c r="H16" s="374"/>
      <c r="I16" s="375"/>
      <c r="J16" s="397" t="s">
        <v>242</v>
      </c>
      <c r="K16" s="397" t="s">
        <v>242</v>
      </c>
      <c r="L16" s="398">
        <v>43169</v>
      </c>
      <c r="M16" s="375">
        <f t="shared" ref="M16:Q16" si="25">IF(ISBLANK(L16),"",L16)</f>
        <v>43169</v>
      </c>
      <c r="N16" s="374"/>
      <c r="O16" s="377" t="str">
        <f t="shared" si="25"/>
        <v/>
      </c>
      <c r="P16" s="374"/>
      <c r="Q16" s="377" t="str">
        <f t="shared" si="25"/>
        <v/>
      </c>
      <c r="R16" s="374">
        <v>43173</v>
      </c>
      <c r="S16" s="375">
        <f t="shared" ref="S16:W16" si="26">IF(ISBLANK(R16),"",R16)</f>
        <v>43173</v>
      </c>
      <c r="T16" s="374"/>
      <c r="U16" s="377" t="str">
        <f t="shared" si="26"/>
        <v/>
      </c>
      <c r="V16" s="374"/>
      <c r="W16" s="377" t="str">
        <f t="shared" si="26"/>
        <v/>
      </c>
      <c r="X16" s="374"/>
      <c r="Y16" s="377" t="str">
        <f t="shared" si="4"/>
        <v/>
      </c>
      <c r="Z16" s="374"/>
      <c r="AA16" s="377" t="str">
        <f t="shared" si="5"/>
        <v/>
      </c>
      <c r="AB16" s="411" t="s">
        <v>49</v>
      </c>
      <c r="AC16" s="412"/>
      <c r="AD16" s="413" t="s">
        <v>244</v>
      </c>
      <c r="AF16" s="510"/>
      <c r="AG16" s="511"/>
      <c r="AH16" s="510"/>
      <c r="AI16" s="511"/>
      <c r="AJ16" s="510">
        <v>3</v>
      </c>
      <c r="AK16" s="511"/>
      <c r="AL16" s="510"/>
      <c r="AM16" s="511"/>
      <c r="AN16" s="510"/>
      <c r="AO16" s="511"/>
      <c r="AP16" s="510"/>
      <c r="AQ16" s="511"/>
      <c r="AR16" s="510"/>
      <c r="AS16" s="511"/>
    </row>
    <row r="17" spans="1:45" s="357" customFormat="1" ht="17.25" hidden="1" customHeight="1">
      <c r="A17" s="370" t="s">
        <v>40</v>
      </c>
      <c r="B17" s="371"/>
      <c r="C17" s="14" t="s">
        <v>252</v>
      </c>
      <c r="D17" s="372">
        <f>IF(ISBLANK(AD17),"------",(L17-11))</f>
        <v>42851</v>
      </c>
      <c r="E17" s="373">
        <f t="shared" si="0"/>
        <v>42851</v>
      </c>
      <c r="F17" s="374">
        <f>L17-11</f>
        <v>42851</v>
      </c>
      <c r="G17" s="375">
        <f t="shared" si="1"/>
        <v>42851</v>
      </c>
      <c r="H17" s="374"/>
      <c r="I17" s="377"/>
      <c r="J17" s="397" t="s">
        <v>242</v>
      </c>
      <c r="K17" s="397" t="s">
        <v>243</v>
      </c>
      <c r="L17" s="398">
        <v>42862</v>
      </c>
      <c r="M17" s="375">
        <f t="shared" ref="M17:Q17" si="27">IF(ISBLANK(L17),"",L17)</f>
        <v>42862</v>
      </c>
      <c r="N17" s="374"/>
      <c r="O17" s="377" t="str">
        <f t="shared" si="27"/>
        <v/>
      </c>
      <c r="P17" s="374"/>
      <c r="Q17" s="377" t="str">
        <f t="shared" si="27"/>
        <v/>
      </c>
      <c r="R17" s="374"/>
      <c r="S17" s="377" t="str">
        <f t="shared" ref="S17:W17" si="28">IF(ISBLANK(R17),"",R17)</f>
        <v/>
      </c>
      <c r="T17" s="374">
        <f>IF(ISBLANK(AL17),"",L17+AL17)</f>
        <v>42865</v>
      </c>
      <c r="U17" s="375">
        <f t="shared" si="28"/>
        <v>42865</v>
      </c>
      <c r="V17" s="374">
        <f t="shared" ref="V17:V22" si="29">IF(ISBLANK(AN17),"",L17+AN17)</f>
        <v>42866</v>
      </c>
      <c r="W17" s="375">
        <f t="shared" si="28"/>
        <v>42866</v>
      </c>
      <c r="X17" s="374"/>
      <c r="Y17" s="377" t="str">
        <f t="shared" si="4"/>
        <v/>
      </c>
      <c r="Z17" s="374"/>
      <c r="AA17" s="377" t="str">
        <f t="shared" si="5"/>
        <v/>
      </c>
      <c r="AB17" s="411" t="s">
        <v>52</v>
      </c>
      <c r="AC17" s="412"/>
      <c r="AD17" s="413" t="s">
        <v>244</v>
      </c>
      <c r="AF17" s="510"/>
      <c r="AG17" s="511"/>
      <c r="AH17" s="510"/>
      <c r="AI17" s="511"/>
      <c r="AJ17" s="510"/>
      <c r="AK17" s="511"/>
      <c r="AL17" s="510">
        <v>3</v>
      </c>
      <c r="AM17" s="511"/>
      <c r="AN17" s="510">
        <v>4</v>
      </c>
      <c r="AO17" s="511"/>
      <c r="AP17" s="510"/>
      <c r="AQ17" s="511"/>
      <c r="AR17" s="510"/>
      <c r="AS17" s="511"/>
    </row>
    <row r="18" spans="1:45" s="357" customFormat="1" hidden="1">
      <c r="A18" s="370" t="s">
        <v>247</v>
      </c>
      <c r="B18" s="371"/>
      <c r="C18" s="14" t="s">
        <v>30</v>
      </c>
      <c r="D18" s="376">
        <f>IF(ISBLANK(AD18),"------",(L18-6))</f>
        <v>43159</v>
      </c>
      <c r="E18" s="377">
        <f t="shared" si="0"/>
        <v>43159</v>
      </c>
      <c r="F18" s="374">
        <f>L18-6</f>
        <v>43159</v>
      </c>
      <c r="G18" s="375">
        <f t="shared" si="1"/>
        <v>43159</v>
      </c>
      <c r="H18" s="374"/>
      <c r="I18" s="377"/>
      <c r="J18" s="397" t="s">
        <v>242</v>
      </c>
      <c r="K18" s="397" t="s">
        <v>242</v>
      </c>
      <c r="L18" s="398">
        <v>43165</v>
      </c>
      <c r="M18" s="375">
        <f t="shared" ref="M18:Q18" si="30">IF(ISBLANK(L18),"",L18)</f>
        <v>43165</v>
      </c>
      <c r="N18" s="374"/>
      <c r="O18" s="377" t="str">
        <f t="shared" si="30"/>
        <v/>
      </c>
      <c r="P18" s="374"/>
      <c r="Q18" s="377" t="str">
        <f t="shared" si="30"/>
        <v/>
      </c>
      <c r="R18" s="374"/>
      <c r="S18" s="377" t="str">
        <f t="shared" ref="S18:W18" si="31">IF(ISBLANK(R18),"",R18)</f>
        <v/>
      </c>
      <c r="T18" s="374"/>
      <c r="U18" s="377" t="str">
        <f t="shared" si="31"/>
        <v/>
      </c>
      <c r="V18" s="374">
        <f t="shared" si="29"/>
        <v>43169</v>
      </c>
      <c r="W18" s="375">
        <f t="shared" si="31"/>
        <v>43169</v>
      </c>
      <c r="X18" s="374"/>
      <c r="Y18" s="377" t="str">
        <f t="shared" si="4"/>
        <v/>
      </c>
      <c r="Z18" s="374"/>
      <c r="AA18" s="377" t="str">
        <f t="shared" si="5"/>
        <v/>
      </c>
      <c r="AB18" s="411" t="s">
        <v>248</v>
      </c>
      <c r="AC18" s="412"/>
      <c r="AD18" s="413" t="s">
        <v>244</v>
      </c>
      <c r="AF18" s="510"/>
      <c r="AG18" s="511"/>
      <c r="AH18" s="510"/>
      <c r="AI18" s="511"/>
      <c r="AJ18" s="510"/>
      <c r="AK18" s="511"/>
      <c r="AL18" s="510"/>
      <c r="AM18" s="511"/>
      <c r="AN18" s="510">
        <v>4</v>
      </c>
      <c r="AO18" s="511"/>
      <c r="AP18" s="510"/>
      <c r="AQ18" s="511"/>
      <c r="AR18" s="510"/>
      <c r="AS18" s="511"/>
    </row>
    <row r="19" spans="1:45" s="357" customFormat="1" ht="17.25" hidden="1" customHeight="1">
      <c r="A19" s="370" t="s">
        <v>247</v>
      </c>
      <c r="B19" s="371"/>
      <c r="C19" s="14" t="s">
        <v>26</v>
      </c>
      <c r="D19" s="372">
        <f>IF(ISBLANK(AD19),"------",(L19-9))</f>
        <v>43158</v>
      </c>
      <c r="E19" s="373">
        <f t="shared" si="0"/>
        <v>43158</v>
      </c>
      <c r="F19" s="374">
        <f>L19-9</f>
        <v>43158</v>
      </c>
      <c r="G19" s="375">
        <f t="shared" si="1"/>
        <v>43158</v>
      </c>
      <c r="H19" s="374"/>
      <c r="I19" s="375"/>
      <c r="J19" s="397" t="s">
        <v>242</v>
      </c>
      <c r="K19" s="397" t="s">
        <v>242</v>
      </c>
      <c r="L19" s="398">
        <v>43167</v>
      </c>
      <c r="M19" s="375">
        <f t="shared" ref="M19:Q19" si="32">IF(ISBLANK(L19),"",L19)</f>
        <v>43167</v>
      </c>
      <c r="N19" s="374">
        <f t="shared" si="23"/>
        <v>43171</v>
      </c>
      <c r="O19" s="377">
        <f>IF(ISBLANK(N19),"",N19)</f>
        <v>43171</v>
      </c>
      <c r="P19" s="374"/>
      <c r="Q19" s="377" t="str">
        <f t="shared" si="32"/>
        <v/>
      </c>
      <c r="R19" s="374"/>
      <c r="S19" s="377" t="str">
        <f t="shared" ref="S19:W19" si="33">IF(ISBLANK(R19),"",R19)</f>
        <v/>
      </c>
      <c r="T19" s="374"/>
      <c r="U19" s="377" t="str">
        <f t="shared" si="33"/>
        <v/>
      </c>
      <c r="V19" s="374"/>
      <c r="W19" s="377" t="str">
        <f t="shared" si="33"/>
        <v/>
      </c>
      <c r="X19" s="374"/>
      <c r="Y19" s="377" t="str">
        <f t="shared" si="4"/>
        <v/>
      </c>
      <c r="Z19" s="374"/>
      <c r="AA19" s="377" t="str">
        <f t="shared" si="5"/>
        <v/>
      </c>
      <c r="AB19" s="411" t="s">
        <v>253</v>
      </c>
      <c r="AC19" s="412"/>
      <c r="AD19" s="413" t="s">
        <v>244</v>
      </c>
      <c r="AF19" s="510">
        <v>4</v>
      </c>
      <c r="AG19" s="511"/>
      <c r="AH19" s="510"/>
      <c r="AI19" s="511"/>
      <c r="AJ19" s="510"/>
      <c r="AK19" s="511"/>
      <c r="AL19" s="510"/>
      <c r="AM19" s="511"/>
      <c r="AN19" s="510"/>
      <c r="AO19" s="511"/>
      <c r="AP19" s="510"/>
      <c r="AQ19" s="511"/>
      <c r="AR19" s="510"/>
      <c r="AS19" s="511"/>
    </row>
    <row r="20" spans="1:45" s="357" customFormat="1" ht="14.1" hidden="1" customHeight="1">
      <c r="A20" s="370" t="s">
        <v>220</v>
      </c>
      <c r="B20" s="378"/>
      <c r="C20" s="14" t="s">
        <v>26</v>
      </c>
      <c r="D20" s="376">
        <f>IF(ISBLANK(AD20),"------",(L20-8))</f>
        <v>43162</v>
      </c>
      <c r="E20" s="377">
        <f t="shared" si="0"/>
        <v>43162</v>
      </c>
      <c r="F20" s="374">
        <f>L20-8</f>
        <v>43162</v>
      </c>
      <c r="G20" s="375">
        <f t="shared" si="1"/>
        <v>43162</v>
      </c>
      <c r="H20" s="374"/>
      <c r="I20" s="377"/>
      <c r="J20" s="397" t="s">
        <v>242</v>
      </c>
      <c r="K20" s="397" t="s">
        <v>242</v>
      </c>
      <c r="L20" s="398">
        <v>43170</v>
      </c>
      <c r="M20" s="375">
        <f t="shared" ref="M20:Q20" si="34">IF(ISBLANK(L20),"",L20)</f>
        <v>43170</v>
      </c>
      <c r="N20" s="374">
        <f t="shared" si="23"/>
        <v>43174</v>
      </c>
      <c r="O20" s="375">
        <f t="shared" si="34"/>
        <v>43174</v>
      </c>
      <c r="P20" s="374"/>
      <c r="Q20" s="377" t="str">
        <f t="shared" si="34"/>
        <v/>
      </c>
      <c r="R20" s="405"/>
      <c r="S20" s="406" t="str">
        <f t="shared" ref="S20:W20" si="35">IF(ISBLANK(R20),"",R20)</f>
        <v/>
      </c>
      <c r="T20" s="374"/>
      <c r="U20" s="377" t="str">
        <f t="shared" si="35"/>
        <v/>
      </c>
      <c r="V20" s="374"/>
      <c r="W20" s="377" t="str">
        <f t="shared" si="35"/>
        <v/>
      </c>
      <c r="X20" s="374"/>
      <c r="Y20" s="377" t="str">
        <f t="shared" si="4"/>
        <v/>
      </c>
      <c r="Z20" s="374"/>
      <c r="AA20" s="377" t="str">
        <f t="shared" si="5"/>
        <v/>
      </c>
      <c r="AB20" s="411" t="s">
        <v>254</v>
      </c>
      <c r="AC20" s="412"/>
      <c r="AD20" s="413" t="s">
        <v>244</v>
      </c>
      <c r="AF20" s="512">
        <v>4</v>
      </c>
      <c r="AG20" s="513"/>
      <c r="AH20" s="512"/>
      <c r="AI20" s="513"/>
      <c r="AJ20" s="512"/>
      <c r="AK20" s="513"/>
      <c r="AL20" s="512"/>
      <c r="AM20" s="513"/>
      <c r="AN20" s="512"/>
      <c r="AO20" s="513"/>
      <c r="AP20" s="512"/>
      <c r="AQ20" s="513"/>
      <c r="AR20" s="512"/>
      <c r="AS20" s="513"/>
    </row>
    <row r="21" spans="1:45" s="357" customFormat="1" ht="27" hidden="1" customHeight="1">
      <c r="A21" s="379" t="str">
        <f>ECU!A64</f>
        <v xml:space="preserve">LANTAU BEACH </v>
      </c>
      <c r="B21" s="379" t="str">
        <f>ECU!B64</f>
        <v>17009N</v>
      </c>
      <c r="C21" s="380" t="s">
        <v>28</v>
      </c>
      <c r="D21" s="381">
        <f>IF(ISBLANK(AD21),"------",(L21-9))</f>
        <v>42850</v>
      </c>
      <c r="E21" s="382">
        <f t="shared" si="0"/>
        <v>42850</v>
      </c>
      <c r="F21" s="383">
        <f>L21-9</f>
        <v>42850</v>
      </c>
      <c r="G21" s="384">
        <f t="shared" si="1"/>
        <v>42850</v>
      </c>
      <c r="H21" s="383"/>
      <c r="I21" s="382"/>
      <c r="J21" s="399" t="s">
        <v>242</v>
      </c>
      <c r="K21" s="399" t="s">
        <v>243</v>
      </c>
      <c r="L21" s="400">
        <f>L8</f>
        <v>42859</v>
      </c>
      <c r="M21" s="384">
        <f t="shared" ref="M21:Q21" si="36">IF(ISBLANK(L21),"",L21)</f>
        <v>42859</v>
      </c>
      <c r="N21" s="383"/>
      <c r="O21" s="382" t="str">
        <f t="shared" si="36"/>
        <v/>
      </c>
      <c r="P21" s="383"/>
      <c r="Q21" s="382" t="str">
        <f t="shared" si="36"/>
        <v/>
      </c>
      <c r="R21" s="383">
        <f>IF(ISBLANK(AJ21),"",L21+AJ21)</f>
        <v>42865</v>
      </c>
      <c r="S21" s="384">
        <f>IF(ISBLANK(R21),"",R21)</f>
        <v>42865</v>
      </c>
      <c r="T21" s="383"/>
      <c r="U21" s="382" t="str">
        <f>IF(ISBLANK(T21),"",T21)</f>
        <v/>
      </c>
      <c r="V21" s="383"/>
      <c r="W21" s="382" t="str">
        <f>IF(ISBLANK(V21),"",V21)</f>
        <v/>
      </c>
      <c r="X21" s="383"/>
      <c r="Y21" s="382" t="str">
        <f t="shared" si="4"/>
        <v/>
      </c>
      <c r="Z21" s="383"/>
      <c r="AA21" s="382" t="str">
        <f t="shared" si="5"/>
        <v/>
      </c>
      <c r="AB21" s="414" t="s">
        <v>41</v>
      </c>
      <c r="AC21" s="415"/>
      <c r="AD21" s="413" t="s">
        <v>244</v>
      </c>
      <c r="AF21" s="518"/>
      <c r="AG21" s="518"/>
      <c r="AH21" s="518"/>
      <c r="AI21" s="518"/>
      <c r="AJ21" s="518">
        <v>6</v>
      </c>
      <c r="AK21" s="518"/>
      <c r="AL21" s="518"/>
      <c r="AM21" s="518"/>
      <c r="AN21" s="518"/>
      <c r="AO21" s="518"/>
      <c r="AP21" s="518"/>
      <c r="AQ21" s="518"/>
      <c r="AR21" s="518"/>
      <c r="AS21" s="518"/>
    </row>
    <row r="22" spans="1:45" s="357" customFormat="1" ht="27.95" hidden="1" customHeight="1">
      <c r="A22" s="385" t="str">
        <f>ECU!A70</f>
        <v>CAPE FAWLEY</v>
      </c>
      <c r="B22" s="385" t="str">
        <f>ECU!B70</f>
        <v>17006N</v>
      </c>
      <c r="C22" s="14" t="s">
        <v>30</v>
      </c>
      <c r="D22" s="372">
        <f>IF(ISBLANK(AD22),"------",(L22-9))</f>
        <v>42850</v>
      </c>
      <c r="E22" s="373">
        <f t="shared" si="0"/>
        <v>42850</v>
      </c>
      <c r="F22" s="374">
        <f>L22-9</f>
        <v>42850</v>
      </c>
      <c r="G22" s="375">
        <f t="shared" si="1"/>
        <v>42850</v>
      </c>
      <c r="H22" s="374"/>
      <c r="I22" s="377"/>
      <c r="J22" s="397" t="s">
        <v>242</v>
      </c>
      <c r="K22" s="397" t="s">
        <v>243</v>
      </c>
      <c r="L22" s="398">
        <f>L9</f>
        <v>42859</v>
      </c>
      <c r="M22" s="375">
        <f t="shared" ref="M22:Q22" si="37">IF(ISBLANK(L22),"",L22)</f>
        <v>42859</v>
      </c>
      <c r="N22" s="374"/>
      <c r="O22" s="377" t="str">
        <f t="shared" si="37"/>
        <v/>
      </c>
      <c r="P22" s="374"/>
      <c r="Q22" s="377" t="str">
        <f t="shared" si="37"/>
        <v/>
      </c>
      <c r="R22" s="374"/>
      <c r="S22" s="377" t="str">
        <f>IF(ISBLANK(R22),"",R22)</f>
        <v/>
      </c>
      <c r="T22" s="374"/>
      <c r="U22" s="377" t="str">
        <f>IF(ISBLANK(T22),"",T22)</f>
        <v/>
      </c>
      <c r="V22" s="374">
        <f t="shared" si="29"/>
        <v>42864</v>
      </c>
      <c r="W22" s="375">
        <f>IF(ISBLANK(V22),"",V22)</f>
        <v>42864</v>
      </c>
      <c r="X22" s="374"/>
      <c r="Y22" s="377" t="str">
        <f t="shared" si="4"/>
        <v/>
      </c>
      <c r="Z22" s="374"/>
      <c r="AA22" s="377" t="str">
        <f t="shared" si="5"/>
        <v/>
      </c>
      <c r="AB22" s="411" t="s">
        <v>43</v>
      </c>
      <c r="AC22" s="412"/>
      <c r="AD22" s="413" t="s">
        <v>244</v>
      </c>
      <c r="AF22" s="516"/>
      <c r="AG22" s="516"/>
      <c r="AH22" s="516"/>
      <c r="AI22" s="516"/>
      <c r="AJ22" s="516"/>
      <c r="AK22" s="516"/>
      <c r="AL22" s="516"/>
      <c r="AM22" s="516"/>
      <c r="AN22" s="516">
        <v>5</v>
      </c>
      <c r="AO22" s="516"/>
      <c r="AP22" s="516"/>
      <c r="AQ22" s="516"/>
      <c r="AR22" s="516"/>
      <c r="AS22" s="516"/>
    </row>
    <row r="23" spans="1:45" s="357" customFormat="1" ht="30.95" hidden="1" customHeight="1">
      <c r="A23" s="385" t="str">
        <f>ECU!A46</f>
        <v xml:space="preserve">MOL GRANDEUR </v>
      </c>
      <c r="B23" s="385" t="str">
        <f>ECU!B46</f>
        <v>N130</v>
      </c>
      <c r="C23" s="14" t="s">
        <v>245</v>
      </c>
      <c r="D23" s="372">
        <f>IF(ISBLANK(AD23),"------",(L23-10))</f>
        <v>42850</v>
      </c>
      <c r="E23" s="373">
        <f t="shared" si="0"/>
        <v>42850</v>
      </c>
      <c r="F23" s="374">
        <f>L23-10</f>
        <v>42850</v>
      </c>
      <c r="G23" s="375">
        <f t="shared" si="1"/>
        <v>42850</v>
      </c>
      <c r="H23" s="374"/>
      <c r="I23" s="377"/>
      <c r="J23" s="397" t="s">
        <v>242</v>
      </c>
      <c r="K23" s="397" t="s">
        <v>243</v>
      </c>
      <c r="L23" s="398">
        <f>L10</f>
        <v>42860</v>
      </c>
      <c r="M23" s="375">
        <f t="shared" ref="M23:Q23" si="38">IF(ISBLANK(L23),"",L23)</f>
        <v>42860</v>
      </c>
      <c r="N23" s="374">
        <f>IF(ISBLANK(AF23),"",L23+AF23)</f>
        <v>42863</v>
      </c>
      <c r="O23" s="375">
        <f t="shared" si="38"/>
        <v>42863</v>
      </c>
      <c r="P23" s="374">
        <f>IF(ISBLANK(AH23),"",L23+AH23)</f>
        <v>42864</v>
      </c>
      <c r="Q23" s="375">
        <f t="shared" si="38"/>
        <v>42864</v>
      </c>
      <c r="R23" s="374"/>
      <c r="S23" s="377" t="str">
        <f>IF(ISBLANK(R23),"",R23)</f>
        <v/>
      </c>
      <c r="T23" s="374"/>
      <c r="U23" s="377" t="str">
        <f>IF(ISBLANK(T23),"",T23)</f>
        <v/>
      </c>
      <c r="V23" s="374"/>
      <c r="W23" s="377" t="str">
        <f>IF(ISBLANK(V23),"",V23)</f>
        <v/>
      </c>
      <c r="X23" s="374"/>
      <c r="Y23" s="377" t="str">
        <f t="shared" si="4"/>
        <v/>
      </c>
      <c r="Z23" s="374"/>
      <c r="AA23" s="377" t="str">
        <f t="shared" si="5"/>
        <v/>
      </c>
      <c r="AB23" s="411" t="s">
        <v>246</v>
      </c>
      <c r="AC23" s="412"/>
      <c r="AD23" s="413" t="s">
        <v>244</v>
      </c>
      <c r="AF23" s="516">
        <v>3</v>
      </c>
      <c r="AG23" s="516"/>
      <c r="AH23" s="516">
        <v>4</v>
      </c>
      <c r="AI23" s="516"/>
      <c r="AJ23" s="516"/>
      <c r="AK23" s="516"/>
      <c r="AL23" s="516"/>
      <c r="AM23" s="516"/>
      <c r="AN23" s="516"/>
      <c r="AO23" s="516"/>
      <c r="AP23" s="516"/>
      <c r="AQ23" s="516"/>
      <c r="AR23" s="516"/>
      <c r="AS23" s="516"/>
    </row>
    <row r="24" spans="1:45" s="357" customFormat="1" ht="18" hidden="1" customHeight="1">
      <c r="A24" s="385" t="str">
        <f>ECU!A40</f>
        <v>BELLA SCHULTE</v>
      </c>
      <c r="B24" s="385" t="str">
        <f>ECU!B40</f>
        <v>E001</v>
      </c>
      <c r="C24" s="14" t="s">
        <v>29</v>
      </c>
      <c r="D24" s="372">
        <f>IF(ISBLANK(AD24),"------",(L24-10))</f>
        <v>42850</v>
      </c>
      <c r="E24" s="373">
        <f t="shared" si="0"/>
        <v>42850</v>
      </c>
      <c r="F24" s="374">
        <f>L24-10</f>
        <v>42850</v>
      </c>
      <c r="G24" s="375">
        <f t="shared" si="1"/>
        <v>42850</v>
      </c>
      <c r="H24" s="374"/>
      <c r="I24" s="375"/>
      <c r="J24" s="397" t="s">
        <v>242</v>
      </c>
      <c r="K24" s="397" t="s">
        <v>243</v>
      </c>
      <c r="L24" s="398">
        <f>L11</f>
        <v>42860</v>
      </c>
      <c r="M24" s="375">
        <f t="shared" ref="M24:Q24" si="39">IF(ISBLANK(L24),"",L24)</f>
        <v>42860</v>
      </c>
      <c r="N24" s="374"/>
      <c r="O24" s="377" t="str">
        <f t="shared" si="39"/>
        <v/>
      </c>
      <c r="P24" s="374"/>
      <c r="Q24" s="377" t="str">
        <f t="shared" si="39"/>
        <v/>
      </c>
      <c r="R24" s="374"/>
      <c r="S24" s="377" t="str">
        <f>IF(ISBLANK(R24),"",R24)</f>
        <v/>
      </c>
      <c r="T24" s="374">
        <f>IF(ISBLANK(AL24),"",L24+AL24)</f>
        <v>42863</v>
      </c>
      <c r="U24" s="375">
        <f>IF(ISBLANK(T24),"",T24)</f>
        <v>42863</v>
      </c>
      <c r="V24" s="374"/>
      <c r="W24" s="377" t="str">
        <f>IF(ISBLANK(V24),"",V24)</f>
        <v/>
      </c>
      <c r="X24" s="374"/>
      <c r="Y24" s="377" t="str">
        <f t="shared" si="4"/>
        <v/>
      </c>
      <c r="Z24" s="374"/>
      <c r="AA24" s="377" t="str">
        <f t="shared" si="5"/>
        <v/>
      </c>
      <c r="AB24" s="411" t="s">
        <v>37</v>
      </c>
      <c r="AC24" s="412"/>
      <c r="AD24" s="413" t="s">
        <v>244</v>
      </c>
      <c r="AF24" s="516"/>
      <c r="AG24" s="516"/>
      <c r="AH24" s="516"/>
      <c r="AI24" s="516"/>
      <c r="AJ24" s="516"/>
      <c r="AK24" s="516"/>
      <c r="AL24" s="516">
        <v>3</v>
      </c>
      <c r="AM24" s="516"/>
      <c r="AN24" s="516"/>
      <c r="AO24" s="516"/>
      <c r="AP24" s="516"/>
      <c r="AQ24" s="516"/>
      <c r="AR24" s="516"/>
      <c r="AS24" s="516"/>
    </row>
    <row r="25" spans="1:45" s="357" customFormat="1" ht="18" hidden="1" customHeight="1">
      <c r="A25" s="386" t="s">
        <v>255</v>
      </c>
      <c r="B25" s="386" t="s">
        <v>256</v>
      </c>
      <c r="C25" s="14" t="s">
        <v>30</v>
      </c>
      <c r="D25" s="372">
        <v>43164</v>
      </c>
      <c r="E25" s="373" t="s">
        <v>257</v>
      </c>
      <c r="F25" s="374">
        <v>43166</v>
      </c>
      <c r="G25" s="375">
        <v>43159</v>
      </c>
      <c r="H25" s="374"/>
      <c r="I25" s="375"/>
      <c r="J25" s="397" t="s">
        <v>242</v>
      </c>
      <c r="K25" s="397" t="s">
        <v>243</v>
      </c>
      <c r="L25" s="398">
        <v>43170</v>
      </c>
      <c r="M25" s="375">
        <v>43165</v>
      </c>
      <c r="N25" s="374"/>
      <c r="O25" s="377" t="s">
        <v>258</v>
      </c>
      <c r="P25" s="374"/>
      <c r="Q25" s="375" t="s">
        <v>258</v>
      </c>
      <c r="R25" s="374"/>
      <c r="S25" s="377" t="s">
        <v>258</v>
      </c>
      <c r="T25" s="374"/>
      <c r="U25" s="375" t="s">
        <v>258</v>
      </c>
      <c r="V25" s="374">
        <v>43174</v>
      </c>
      <c r="W25" s="377" t="s">
        <v>259</v>
      </c>
      <c r="X25" s="374"/>
      <c r="Y25" s="377" t="s">
        <v>258</v>
      </c>
      <c r="Z25" s="374"/>
      <c r="AA25" s="377" t="s">
        <v>258</v>
      </c>
      <c r="AB25" s="411" t="s">
        <v>248</v>
      </c>
      <c r="AC25" s="417"/>
      <c r="AD25" s="413" t="s">
        <v>244</v>
      </c>
      <c r="AF25" s="416"/>
      <c r="AG25" s="416"/>
      <c r="AH25" s="416"/>
      <c r="AI25" s="416"/>
      <c r="AJ25" s="416"/>
      <c r="AK25" s="416"/>
      <c r="AL25" s="416"/>
      <c r="AM25" s="416"/>
      <c r="AN25" s="416">
        <v>4</v>
      </c>
      <c r="AO25" s="416"/>
      <c r="AP25" s="416"/>
      <c r="AQ25" s="416"/>
      <c r="AR25" s="416"/>
      <c r="AS25" s="416"/>
    </row>
    <row r="26" spans="1:45" s="357" customFormat="1" ht="17.25" customHeight="1">
      <c r="A26" s="386" t="s">
        <v>260</v>
      </c>
      <c r="B26" s="387" t="s">
        <v>261</v>
      </c>
      <c r="C26" s="14" t="s">
        <v>27</v>
      </c>
      <c r="D26" s="376">
        <f>IF(ISBLANK(AD26),"------",(L26-6))</f>
        <v>43163</v>
      </c>
      <c r="E26" s="377">
        <f t="shared" ref="E26:E83" si="40">IF(ISBLANK(D26),"",(D26))</f>
        <v>43163</v>
      </c>
      <c r="F26" s="374">
        <v>43161</v>
      </c>
      <c r="G26" s="375">
        <f t="shared" ref="G26:G83" si="41">IF(ISBLANK(F26),"",F26)</f>
        <v>43161</v>
      </c>
      <c r="H26" s="374"/>
      <c r="I26" s="375"/>
      <c r="J26" s="397" t="s">
        <v>242</v>
      </c>
      <c r="K26" s="397" t="s">
        <v>262</v>
      </c>
      <c r="L26" s="398">
        <v>43169</v>
      </c>
      <c r="M26" s="375">
        <f t="shared" ref="M26:Q26" si="42">IF(ISBLANK(L26),"",L26)</f>
        <v>43169</v>
      </c>
      <c r="N26" s="374"/>
      <c r="O26" s="377" t="str">
        <f t="shared" si="42"/>
        <v/>
      </c>
      <c r="P26" s="374">
        <v>43172</v>
      </c>
      <c r="Q26" s="375">
        <f t="shared" si="42"/>
        <v>43172</v>
      </c>
      <c r="R26" s="374"/>
      <c r="S26" s="377" t="str">
        <f t="shared" ref="S26:S86" si="43">IF(ISBLANK(R26),"",R26)</f>
        <v/>
      </c>
      <c r="T26" s="374"/>
      <c r="U26" s="377" t="str">
        <f t="shared" ref="U26:U82" si="44">IF(ISBLANK(T26),"",T26)</f>
        <v/>
      </c>
      <c r="V26" s="374"/>
      <c r="W26" s="377" t="str">
        <f t="shared" ref="W26:W82" si="45">IF(ISBLANK(V26),"",V26)</f>
        <v/>
      </c>
      <c r="X26" s="374"/>
      <c r="Y26" s="377" t="str">
        <f t="shared" ref="Y26:Y80" si="46">IF(ISBLANK(X26),"",X26)</f>
        <v/>
      </c>
      <c r="Z26" s="374"/>
      <c r="AA26" s="377" t="str">
        <f t="shared" ref="AA26:AA80" si="47">IF(ISBLANK(Z26),"",Z26)</f>
        <v/>
      </c>
      <c r="AB26" s="411" t="s">
        <v>248</v>
      </c>
      <c r="AC26" s="418"/>
      <c r="AD26" s="413" t="s">
        <v>244</v>
      </c>
      <c r="AF26" s="516"/>
      <c r="AG26" s="516"/>
      <c r="AH26" s="516">
        <v>4</v>
      </c>
      <c r="AI26" s="516"/>
      <c r="AJ26" s="516"/>
      <c r="AK26" s="516"/>
      <c r="AL26" s="516"/>
      <c r="AM26" s="516"/>
      <c r="AN26" s="516"/>
      <c r="AO26" s="516"/>
      <c r="AP26" s="516"/>
      <c r="AQ26" s="516"/>
      <c r="AR26" s="516"/>
      <c r="AS26" s="516"/>
    </row>
    <row r="27" spans="1:45" s="357" customFormat="1" ht="17.25" hidden="1" customHeight="1">
      <c r="A27" s="388" t="str">
        <f>ECU!A76</f>
        <v>WAN HAI 232</v>
      </c>
      <c r="B27" s="388" t="str">
        <f>ECU!B76</f>
        <v>N279</v>
      </c>
      <c r="C27" s="14" t="s">
        <v>249</v>
      </c>
      <c r="D27" s="372">
        <f>IF(ISBLANK(AD27),"------",(L27-10))</f>
        <v>43164</v>
      </c>
      <c r="E27" s="373">
        <f t="shared" si="40"/>
        <v>43164</v>
      </c>
      <c r="F27" s="374">
        <f>L27-10</f>
        <v>43164</v>
      </c>
      <c r="G27" s="375">
        <f t="shared" si="41"/>
        <v>43164</v>
      </c>
      <c r="H27" s="374"/>
      <c r="I27" s="377"/>
      <c r="J27" s="397" t="s">
        <v>242</v>
      </c>
      <c r="K27" s="397" t="s">
        <v>243</v>
      </c>
      <c r="L27" s="398">
        <v>43174</v>
      </c>
      <c r="M27" s="375">
        <f t="shared" ref="M27:Q27" si="48">IF(ISBLANK(L27),"",L27)</f>
        <v>43174</v>
      </c>
      <c r="N27" s="374"/>
      <c r="O27" s="377" t="str">
        <f t="shared" si="48"/>
        <v/>
      </c>
      <c r="P27" s="374"/>
      <c r="Q27" s="377" t="str">
        <f t="shared" si="48"/>
        <v/>
      </c>
      <c r="R27" s="374"/>
      <c r="S27" s="377" t="str">
        <f t="shared" si="43"/>
        <v/>
      </c>
      <c r="T27" s="374"/>
      <c r="U27" s="377" t="str">
        <f t="shared" si="44"/>
        <v/>
      </c>
      <c r="V27" s="374"/>
      <c r="W27" s="377" t="str">
        <f t="shared" si="45"/>
        <v/>
      </c>
      <c r="X27" s="374">
        <f>IF(ISBLANK(AP27),"",L27+AP27)</f>
        <v>43182</v>
      </c>
      <c r="Y27" s="375">
        <f t="shared" si="46"/>
        <v>43182</v>
      </c>
      <c r="Z27" s="374">
        <f>IF(ISBLANK(AR27),"",L27+AR27)</f>
        <v>43181</v>
      </c>
      <c r="AA27" s="375">
        <f t="shared" si="47"/>
        <v>43181</v>
      </c>
      <c r="AB27" s="411" t="s">
        <v>250</v>
      </c>
      <c r="AC27" s="418"/>
      <c r="AD27" s="413" t="s">
        <v>244</v>
      </c>
      <c r="AF27" s="516"/>
      <c r="AG27" s="516"/>
      <c r="AH27" s="516"/>
      <c r="AI27" s="516"/>
      <c r="AJ27" s="516"/>
      <c r="AK27" s="516"/>
      <c r="AL27" s="516"/>
      <c r="AM27" s="516"/>
      <c r="AN27" s="516"/>
      <c r="AO27" s="516"/>
      <c r="AP27" s="516">
        <v>8</v>
      </c>
      <c r="AQ27" s="516"/>
      <c r="AR27" s="516">
        <v>7</v>
      </c>
      <c r="AS27" s="516"/>
    </row>
    <row r="28" spans="1:45" s="357" customFormat="1" ht="17.25" customHeight="1">
      <c r="A28" s="386" t="s">
        <v>156</v>
      </c>
      <c r="B28" s="386" t="s">
        <v>69</v>
      </c>
      <c r="C28" s="14" t="s">
        <v>29</v>
      </c>
      <c r="D28" s="376">
        <f>IF(ISBLANK(AD28),"------",(L28-8))</f>
        <v>43161</v>
      </c>
      <c r="E28" s="377">
        <f t="shared" si="40"/>
        <v>43161</v>
      </c>
      <c r="F28" s="374">
        <f>L28-8</f>
        <v>43161</v>
      </c>
      <c r="G28" s="375">
        <f t="shared" si="41"/>
        <v>43161</v>
      </c>
      <c r="H28" s="374"/>
      <c r="I28" s="377"/>
      <c r="J28" s="397" t="s">
        <v>242</v>
      </c>
      <c r="K28" s="397" t="s">
        <v>242</v>
      </c>
      <c r="L28" s="398">
        <v>43169</v>
      </c>
      <c r="M28" s="375">
        <f t="shared" ref="M28:Q28" si="49">IF(ISBLANK(L28),"",L28)</f>
        <v>43169</v>
      </c>
      <c r="N28" s="374"/>
      <c r="O28" s="377" t="str">
        <f t="shared" si="49"/>
        <v/>
      </c>
      <c r="P28" s="374"/>
      <c r="Q28" s="377" t="str">
        <f t="shared" si="49"/>
        <v/>
      </c>
      <c r="R28" s="374"/>
      <c r="S28" s="377" t="str">
        <f t="shared" si="43"/>
        <v/>
      </c>
      <c r="T28" s="374">
        <f>IF(ISBLANK(AL28),"",L28+AL28)</f>
        <v>43173</v>
      </c>
      <c r="U28" s="375">
        <f t="shared" si="44"/>
        <v>43173</v>
      </c>
      <c r="V28" s="374"/>
      <c r="W28" s="377" t="str">
        <f t="shared" si="45"/>
        <v/>
      </c>
      <c r="X28" s="374"/>
      <c r="Y28" s="377" t="str">
        <f t="shared" si="46"/>
        <v/>
      </c>
      <c r="Z28" s="374"/>
      <c r="AA28" s="377" t="str">
        <f t="shared" si="47"/>
        <v/>
      </c>
      <c r="AB28" s="411" t="s">
        <v>248</v>
      </c>
      <c r="AC28" s="418"/>
      <c r="AD28" s="413" t="s">
        <v>244</v>
      </c>
      <c r="AF28" s="516"/>
      <c r="AG28" s="516"/>
      <c r="AH28" s="516"/>
      <c r="AI28" s="516"/>
      <c r="AJ28" s="516"/>
      <c r="AK28" s="516"/>
      <c r="AL28" s="516">
        <v>4</v>
      </c>
      <c r="AM28" s="516"/>
      <c r="AN28" s="516"/>
      <c r="AO28" s="516"/>
      <c r="AP28" s="516"/>
      <c r="AQ28" s="516"/>
      <c r="AR28" s="516"/>
      <c r="AS28" s="516"/>
    </row>
    <row r="29" spans="1:45" s="357" customFormat="1" ht="17.25" hidden="1" customHeight="1">
      <c r="A29" s="388" t="str">
        <f>ECU!A58</f>
        <v>LANTAU BREEZE</v>
      </c>
      <c r="B29" s="388" t="str">
        <f>ECU!B58</f>
        <v>17006N</v>
      </c>
      <c r="C29" s="14" t="s">
        <v>251</v>
      </c>
      <c r="D29" s="372">
        <f>IF(ISBLANK(AD29),"------",(L29-10))</f>
        <v>43178</v>
      </c>
      <c r="E29" s="373">
        <f t="shared" si="40"/>
        <v>43178</v>
      </c>
      <c r="F29" s="374">
        <f>L29-10</f>
        <v>43178</v>
      </c>
      <c r="G29" s="375">
        <f t="shared" si="41"/>
        <v>43178</v>
      </c>
      <c r="H29" s="374"/>
      <c r="I29" s="375"/>
      <c r="J29" s="397" t="s">
        <v>242</v>
      </c>
      <c r="K29" s="397" t="s">
        <v>243</v>
      </c>
      <c r="L29" s="398">
        <v>43188</v>
      </c>
      <c r="M29" s="375">
        <f t="shared" ref="M29:Q29" si="50">IF(ISBLANK(L29),"",L29)</f>
        <v>43188</v>
      </c>
      <c r="N29" s="374">
        <f>IF(ISBLANK(AF29),"",L29+AF29)</f>
        <v>43192</v>
      </c>
      <c r="O29" s="375">
        <f t="shared" si="50"/>
        <v>43192</v>
      </c>
      <c r="P29" s="374">
        <f>IF(ISBLANK(AH29),"",L29+AH29)</f>
        <v>43193</v>
      </c>
      <c r="Q29" s="375">
        <f t="shared" si="50"/>
        <v>43193</v>
      </c>
      <c r="R29" s="374">
        <f>IF(ISBLANK(AJ29),"",L29+AJ29)</f>
        <v>43194</v>
      </c>
      <c r="S29" s="375">
        <f t="shared" si="43"/>
        <v>43194</v>
      </c>
      <c r="T29" s="374"/>
      <c r="U29" s="377" t="str">
        <f t="shared" si="44"/>
        <v/>
      </c>
      <c r="V29" s="374"/>
      <c r="W29" s="377" t="str">
        <f t="shared" si="45"/>
        <v/>
      </c>
      <c r="X29" s="374"/>
      <c r="Y29" s="377" t="str">
        <f t="shared" si="46"/>
        <v/>
      </c>
      <c r="Z29" s="374"/>
      <c r="AA29" s="377" t="str">
        <f t="shared" si="47"/>
        <v/>
      </c>
      <c r="AB29" s="411" t="s">
        <v>50</v>
      </c>
      <c r="AC29" s="418"/>
      <c r="AD29" s="413" t="s">
        <v>244</v>
      </c>
      <c r="AF29" s="516">
        <v>4</v>
      </c>
      <c r="AG29" s="516"/>
      <c r="AH29" s="516">
        <v>5</v>
      </c>
      <c r="AI29" s="516"/>
      <c r="AJ29" s="516">
        <v>6</v>
      </c>
      <c r="AK29" s="516"/>
      <c r="AL29" s="516"/>
      <c r="AM29" s="516"/>
      <c r="AN29" s="516"/>
      <c r="AO29" s="516"/>
      <c r="AP29" s="516"/>
      <c r="AQ29" s="516"/>
      <c r="AR29" s="516"/>
      <c r="AS29" s="516"/>
    </row>
    <row r="30" spans="1:45" s="357" customFormat="1" ht="17.25" customHeight="1">
      <c r="A30" s="389" t="s">
        <v>72</v>
      </c>
      <c r="B30" s="389" t="s">
        <v>73</v>
      </c>
      <c r="C30" s="14" t="s">
        <v>28</v>
      </c>
      <c r="D30" s="372">
        <f>IF(ISBLANK(AD30),"------",(L30-5))</f>
        <v>43164</v>
      </c>
      <c r="E30" s="373">
        <f t="shared" si="40"/>
        <v>43164</v>
      </c>
      <c r="F30" s="374">
        <f>L30-5</f>
        <v>43164</v>
      </c>
      <c r="G30" s="375">
        <f t="shared" si="41"/>
        <v>43164</v>
      </c>
      <c r="H30" s="374"/>
      <c r="I30" s="375"/>
      <c r="J30" s="397" t="s">
        <v>242</v>
      </c>
      <c r="K30" s="397" t="s">
        <v>242</v>
      </c>
      <c r="L30" s="398">
        <v>43169</v>
      </c>
      <c r="M30" s="375">
        <f t="shared" ref="M30:Q30" si="51">IF(ISBLANK(L30),"",L30)</f>
        <v>43169</v>
      </c>
      <c r="N30" s="374"/>
      <c r="O30" s="377" t="str">
        <f t="shared" si="51"/>
        <v/>
      </c>
      <c r="P30" s="374"/>
      <c r="Q30" s="377" t="str">
        <f t="shared" si="51"/>
        <v/>
      </c>
      <c r="R30" s="374">
        <v>43173</v>
      </c>
      <c r="S30" s="375">
        <f t="shared" si="43"/>
        <v>43173</v>
      </c>
      <c r="T30" s="374"/>
      <c r="U30" s="377" t="str">
        <f t="shared" si="44"/>
        <v/>
      </c>
      <c r="V30" s="374"/>
      <c r="W30" s="377" t="str">
        <f t="shared" si="45"/>
        <v/>
      </c>
      <c r="X30" s="374"/>
      <c r="Y30" s="377" t="str">
        <f t="shared" si="46"/>
        <v/>
      </c>
      <c r="Z30" s="374"/>
      <c r="AA30" s="377" t="str">
        <f t="shared" si="47"/>
        <v/>
      </c>
      <c r="AB30" s="411" t="s">
        <v>248</v>
      </c>
      <c r="AC30" s="418"/>
      <c r="AD30" s="413" t="s">
        <v>244</v>
      </c>
      <c r="AF30" s="516"/>
      <c r="AG30" s="516"/>
      <c r="AH30" s="516"/>
      <c r="AI30" s="516"/>
      <c r="AJ30" s="516">
        <v>3</v>
      </c>
      <c r="AK30" s="516"/>
      <c r="AL30" s="516"/>
      <c r="AM30" s="516"/>
      <c r="AN30" s="516"/>
      <c r="AO30" s="516"/>
      <c r="AP30" s="516"/>
      <c r="AQ30" s="516"/>
      <c r="AR30" s="516"/>
      <c r="AS30" s="516"/>
    </row>
    <row r="31" spans="1:45" s="357" customFormat="1" ht="17.25" hidden="1" customHeight="1">
      <c r="A31" s="388" t="str">
        <f>ECU!A52</f>
        <v>BOX ENDURANCE</v>
      </c>
      <c r="B31" s="388" t="str">
        <f>ECU!B52</f>
        <v>17004NA</v>
      </c>
      <c r="C31" s="14" t="s">
        <v>252</v>
      </c>
      <c r="D31" s="372">
        <f>IF(ISBLANK(AD31),"------",(L31-11))</f>
        <v>42851</v>
      </c>
      <c r="E31" s="373">
        <f t="shared" si="40"/>
        <v>42851</v>
      </c>
      <c r="F31" s="374">
        <f>L31-11</f>
        <v>42851</v>
      </c>
      <c r="G31" s="375">
        <f t="shared" si="41"/>
        <v>42851</v>
      </c>
      <c r="H31" s="374"/>
      <c r="I31" s="377"/>
      <c r="J31" s="397" t="s">
        <v>242</v>
      </c>
      <c r="K31" s="397" t="s">
        <v>243</v>
      </c>
      <c r="L31" s="398">
        <f>L17</f>
        <v>42862</v>
      </c>
      <c r="M31" s="375">
        <f t="shared" ref="M31:Q31" si="52">IF(ISBLANK(L31),"",L31)</f>
        <v>42862</v>
      </c>
      <c r="N31" s="374"/>
      <c r="O31" s="377" t="str">
        <f t="shared" si="52"/>
        <v/>
      </c>
      <c r="P31" s="374"/>
      <c r="Q31" s="377" t="str">
        <f t="shared" si="52"/>
        <v/>
      </c>
      <c r="R31" s="374"/>
      <c r="S31" s="377" t="str">
        <f t="shared" si="43"/>
        <v/>
      </c>
      <c r="T31" s="374">
        <f>IF(ISBLANK(AL31),"",L31+AL31)</f>
        <v>42865</v>
      </c>
      <c r="U31" s="375">
        <f t="shared" si="44"/>
        <v>42865</v>
      </c>
      <c r="V31" s="374">
        <f t="shared" ref="V31:V36" si="53">IF(ISBLANK(AN31),"",L31+AN31)</f>
        <v>42866</v>
      </c>
      <c r="W31" s="375">
        <f t="shared" si="45"/>
        <v>42866</v>
      </c>
      <c r="X31" s="374"/>
      <c r="Y31" s="377" t="str">
        <f t="shared" si="46"/>
        <v/>
      </c>
      <c r="Z31" s="374"/>
      <c r="AA31" s="377" t="str">
        <f t="shared" si="47"/>
        <v/>
      </c>
      <c r="AB31" s="411" t="s">
        <v>52</v>
      </c>
      <c r="AC31" s="418"/>
      <c r="AD31" s="413" t="s">
        <v>244</v>
      </c>
      <c r="AF31" s="516"/>
      <c r="AG31" s="516"/>
      <c r="AH31" s="516"/>
      <c r="AI31" s="516"/>
      <c r="AJ31" s="516"/>
      <c r="AK31" s="516"/>
      <c r="AL31" s="516">
        <v>3</v>
      </c>
      <c r="AM31" s="516"/>
      <c r="AN31" s="516">
        <v>4</v>
      </c>
      <c r="AO31" s="516"/>
      <c r="AP31" s="516"/>
      <c r="AQ31" s="516"/>
      <c r="AR31" s="516"/>
      <c r="AS31" s="516"/>
    </row>
    <row r="32" spans="1:45" s="357" customFormat="1" ht="17.25" customHeight="1">
      <c r="A32" s="390" t="s">
        <v>255</v>
      </c>
      <c r="B32" s="390" t="s">
        <v>256</v>
      </c>
      <c r="C32" s="14" t="s">
        <v>30</v>
      </c>
      <c r="D32" s="376">
        <v>43164</v>
      </c>
      <c r="E32" s="377">
        <f t="shared" si="40"/>
        <v>43164</v>
      </c>
      <c r="F32" s="374">
        <f>L32-6</f>
        <v>43164</v>
      </c>
      <c r="G32" s="375">
        <f t="shared" si="41"/>
        <v>43164</v>
      </c>
      <c r="H32" s="374"/>
      <c r="I32" s="377"/>
      <c r="J32" s="397" t="s">
        <v>242</v>
      </c>
      <c r="K32" s="397" t="s">
        <v>262</v>
      </c>
      <c r="L32" s="398">
        <v>43170</v>
      </c>
      <c r="M32" s="375">
        <f t="shared" ref="M32:Q32" si="54">IF(ISBLANK(L32),"",L32)</f>
        <v>43170</v>
      </c>
      <c r="N32" s="374"/>
      <c r="O32" s="377" t="str">
        <f t="shared" si="54"/>
        <v/>
      </c>
      <c r="P32" s="374"/>
      <c r="Q32" s="377" t="str">
        <f t="shared" si="54"/>
        <v/>
      </c>
      <c r="R32" s="374"/>
      <c r="S32" s="377" t="str">
        <f t="shared" si="43"/>
        <v/>
      </c>
      <c r="T32" s="374"/>
      <c r="U32" s="377" t="str">
        <f t="shared" si="44"/>
        <v/>
      </c>
      <c r="V32" s="374">
        <f t="shared" si="53"/>
        <v>43174</v>
      </c>
      <c r="W32" s="375">
        <f t="shared" si="45"/>
        <v>43174</v>
      </c>
      <c r="X32" s="374"/>
      <c r="Y32" s="377" t="str">
        <f t="shared" si="46"/>
        <v/>
      </c>
      <c r="Z32" s="374"/>
      <c r="AA32" s="377" t="str">
        <f t="shared" si="47"/>
        <v/>
      </c>
      <c r="AB32" s="411" t="s">
        <v>248</v>
      </c>
      <c r="AC32" s="418"/>
      <c r="AD32" s="413" t="s">
        <v>244</v>
      </c>
      <c r="AF32" s="516"/>
      <c r="AG32" s="516"/>
      <c r="AH32" s="516"/>
      <c r="AI32" s="516"/>
      <c r="AJ32" s="516"/>
      <c r="AK32" s="516"/>
      <c r="AL32" s="516"/>
      <c r="AM32" s="516"/>
      <c r="AN32" s="516">
        <v>4</v>
      </c>
      <c r="AO32" s="516"/>
      <c r="AP32" s="516"/>
      <c r="AQ32" s="516"/>
      <c r="AR32" s="516"/>
      <c r="AS32" s="516"/>
    </row>
    <row r="33" spans="1:45" s="357" customFormat="1" ht="17.25" customHeight="1">
      <c r="A33" s="386" t="s">
        <v>260</v>
      </c>
      <c r="B33" s="387" t="s">
        <v>261</v>
      </c>
      <c r="C33" s="14" t="s">
        <v>26</v>
      </c>
      <c r="D33" s="372">
        <f>IF(ISBLANK(AD33),"------",(L33-9))</f>
        <v>43160</v>
      </c>
      <c r="E33" s="373">
        <f t="shared" si="40"/>
        <v>43160</v>
      </c>
      <c r="F33" s="374">
        <v>43158</v>
      </c>
      <c r="G33" s="375">
        <f t="shared" si="41"/>
        <v>43158</v>
      </c>
      <c r="H33" s="374"/>
      <c r="I33" s="375"/>
      <c r="J33" s="397" t="s">
        <v>242</v>
      </c>
      <c r="K33" s="397" t="s">
        <v>262</v>
      </c>
      <c r="L33" s="398">
        <v>43169</v>
      </c>
      <c r="M33" s="375">
        <f t="shared" ref="M33:Q33" si="55">IF(ISBLANK(L33),"",L33)</f>
        <v>43169</v>
      </c>
      <c r="N33" s="374">
        <v>43172</v>
      </c>
      <c r="O33" s="377">
        <f t="shared" si="55"/>
        <v>43172</v>
      </c>
      <c r="P33" s="374"/>
      <c r="Q33" s="377" t="str">
        <f t="shared" si="55"/>
        <v/>
      </c>
      <c r="R33" s="374"/>
      <c r="S33" s="377" t="str">
        <f t="shared" si="43"/>
        <v/>
      </c>
      <c r="T33" s="374"/>
      <c r="U33" s="377" t="str">
        <f t="shared" si="44"/>
        <v/>
      </c>
      <c r="V33" s="374"/>
      <c r="W33" s="377" t="str">
        <f t="shared" si="45"/>
        <v/>
      </c>
      <c r="X33" s="374"/>
      <c r="Y33" s="377" t="str">
        <f t="shared" si="46"/>
        <v/>
      </c>
      <c r="Z33" s="374"/>
      <c r="AA33" s="377" t="str">
        <f t="shared" si="47"/>
        <v/>
      </c>
      <c r="AB33" s="411" t="s">
        <v>248</v>
      </c>
      <c r="AC33" s="418"/>
      <c r="AD33" s="413" t="s">
        <v>244</v>
      </c>
      <c r="AF33" s="510">
        <v>4</v>
      </c>
      <c r="AG33" s="511"/>
      <c r="AH33" s="516"/>
      <c r="AI33" s="516"/>
      <c r="AJ33" s="516"/>
      <c r="AK33" s="516"/>
      <c r="AL33" s="516"/>
      <c r="AM33" s="516"/>
      <c r="AN33" s="516"/>
      <c r="AO33" s="516"/>
      <c r="AP33" s="516"/>
      <c r="AQ33" s="516"/>
      <c r="AR33" s="516"/>
      <c r="AS33" s="516"/>
    </row>
    <row r="34" spans="1:45" s="357" customFormat="1" ht="17.25" customHeight="1">
      <c r="A34" s="391" t="s">
        <v>76</v>
      </c>
      <c r="B34" s="392" t="s">
        <v>77</v>
      </c>
      <c r="C34" s="16" t="s">
        <v>26</v>
      </c>
      <c r="D34" s="393">
        <f>IF(ISBLANK(AD34),"------",(L34-8))</f>
        <v>43162</v>
      </c>
      <c r="E34" s="394">
        <f t="shared" si="40"/>
        <v>43162</v>
      </c>
      <c r="F34" s="395">
        <f>L34-8</f>
        <v>43162</v>
      </c>
      <c r="G34" s="396">
        <f t="shared" si="41"/>
        <v>43162</v>
      </c>
      <c r="H34" s="395"/>
      <c r="I34" s="394"/>
      <c r="J34" s="401" t="s">
        <v>242</v>
      </c>
      <c r="K34" s="401" t="s">
        <v>242</v>
      </c>
      <c r="L34" s="402">
        <v>43170</v>
      </c>
      <c r="M34" s="396">
        <f t="shared" ref="M34:Q34" si="56">IF(ISBLANK(L34),"",L34)</f>
        <v>43170</v>
      </c>
      <c r="N34" s="395">
        <f>IF(ISBLANK(AF34),"",L34+AF34)</f>
        <v>43174</v>
      </c>
      <c r="O34" s="396">
        <f t="shared" si="56"/>
        <v>43174</v>
      </c>
      <c r="P34" s="395"/>
      <c r="Q34" s="394" t="str">
        <f t="shared" si="56"/>
        <v/>
      </c>
      <c r="R34" s="395"/>
      <c r="S34" s="394" t="str">
        <f t="shared" si="43"/>
        <v/>
      </c>
      <c r="T34" s="395"/>
      <c r="U34" s="394" t="str">
        <f t="shared" si="44"/>
        <v/>
      </c>
      <c r="V34" s="395"/>
      <c r="W34" s="394" t="str">
        <f t="shared" si="45"/>
        <v/>
      </c>
      <c r="X34" s="395"/>
      <c r="Y34" s="394" t="str">
        <f t="shared" si="46"/>
        <v/>
      </c>
      <c r="Z34" s="395"/>
      <c r="AA34" s="394" t="str">
        <f t="shared" si="47"/>
        <v/>
      </c>
      <c r="AB34" s="411" t="s">
        <v>248</v>
      </c>
      <c r="AC34" s="419"/>
      <c r="AD34" s="413" t="s">
        <v>244</v>
      </c>
      <c r="AF34" s="512">
        <v>4</v>
      </c>
      <c r="AG34" s="513"/>
      <c r="AH34" s="517"/>
      <c r="AI34" s="517"/>
      <c r="AJ34" s="517"/>
      <c r="AK34" s="517"/>
      <c r="AL34" s="517"/>
      <c r="AM34" s="517"/>
      <c r="AN34" s="517"/>
      <c r="AO34" s="517"/>
      <c r="AP34" s="517"/>
      <c r="AQ34" s="517"/>
      <c r="AR34" s="517"/>
      <c r="AS34" s="517"/>
    </row>
    <row r="35" spans="1:45" s="357" customFormat="1" ht="17.25" hidden="1" customHeight="1">
      <c r="A35" s="379" t="str">
        <f>ECU!A65</f>
        <v>LANTAU BEE</v>
      </c>
      <c r="B35" s="379" t="str">
        <f>ECU!B65</f>
        <v>17009N</v>
      </c>
      <c r="C35" s="380" t="s">
        <v>28</v>
      </c>
      <c r="D35" s="381">
        <f t="shared" ref="D35:D39" si="57">IF(ISBLANK(AD35),"------",(L35-7))</f>
        <v>43174</v>
      </c>
      <c r="E35" s="382">
        <f t="shared" si="40"/>
        <v>43174</v>
      </c>
      <c r="F35" s="383">
        <f t="shared" ref="F35:F39" si="58">L35-7</f>
        <v>43174</v>
      </c>
      <c r="G35" s="384">
        <f t="shared" si="41"/>
        <v>43174</v>
      </c>
      <c r="H35" s="383"/>
      <c r="I35" s="382"/>
      <c r="J35" s="399" t="s">
        <v>242</v>
      </c>
      <c r="K35" s="399" t="s">
        <v>243</v>
      </c>
      <c r="L35" s="400">
        <v>43181</v>
      </c>
      <c r="M35" s="384">
        <f t="shared" ref="M35:Q35" si="59">IF(ISBLANK(L35),"",L35)</f>
        <v>43181</v>
      </c>
      <c r="N35" s="383"/>
      <c r="O35" s="382" t="str">
        <f t="shared" si="59"/>
        <v/>
      </c>
      <c r="P35" s="383"/>
      <c r="Q35" s="382" t="str">
        <f t="shared" si="59"/>
        <v/>
      </c>
      <c r="R35" s="383">
        <f>IF(ISBLANK(AJ35),"",L35+AJ35)</f>
        <v>43187</v>
      </c>
      <c r="S35" s="384">
        <f t="shared" si="43"/>
        <v>43187</v>
      </c>
      <c r="T35" s="383"/>
      <c r="U35" s="382" t="str">
        <f t="shared" si="44"/>
        <v/>
      </c>
      <c r="V35" s="383"/>
      <c r="W35" s="382" t="str">
        <f t="shared" si="45"/>
        <v/>
      </c>
      <c r="X35" s="383"/>
      <c r="Y35" s="382" t="str">
        <f t="shared" si="46"/>
        <v/>
      </c>
      <c r="Z35" s="383"/>
      <c r="AA35" s="382" t="str">
        <f t="shared" si="47"/>
        <v/>
      </c>
      <c r="AB35" s="414" t="s">
        <v>41</v>
      </c>
      <c r="AC35" s="415"/>
      <c r="AD35" s="413" t="s">
        <v>244</v>
      </c>
      <c r="AF35" s="514"/>
      <c r="AG35" s="515"/>
      <c r="AH35" s="514"/>
      <c r="AI35" s="515"/>
      <c r="AJ35" s="514">
        <v>6</v>
      </c>
      <c r="AK35" s="515"/>
      <c r="AL35" s="514"/>
      <c r="AM35" s="515"/>
      <c r="AN35" s="514"/>
      <c r="AO35" s="515"/>
      <c r="AP35" s="514"/>
      <c r="AQ35" s="515"/>
      <c r="AR35" s="514"/>
      <c r="AS35" s="515"/>
    </row>
    <row r="36" spans="1:45" s="357" customFormat="1" ht="17.25" hidden="1" customHeight="1">
      <c r="A36" s="385" t="str">
        <f>ECU!A71</f>
        <v>CAPE FORBY</v>
      </c>
      <c r="B36" s="385" t="str">
        <f>ECU!B71</f>
        <v>17005N</v>
      </c>
      <c r="C36" s="14" t="s">
        <v>30</v>
      </c>
      <c r="D36" s="372">
        <f t="shared" si="57"/>
        <v>43181</v>
      </c>
      <c r="E36" s="373">
        <f t="shared" si="40"/>
        <v>43181</v>
      </c>
      <c r="F36" s="374">
        <f t="shared" si="58"/>
        <v>43181</v>
      </c>
      <c r="G36" s="375">
        <f t="shared" si="41"/>
        <v>43181</v>
      </c>
      <c r="H36" s="374"/>
      <c r="I36" s="377"/>
      <c r="J36" s="397" t="s">
        <v>242</v>
      </c>
      <c r="K36" s="397" t="s">
        <v>243</v>
      </c>
      <c r="L36" s="398">
        <v>43188</v>
      </c>
      <c r="M36" s="375">
        <f t="shared" ref="M36:Q36" si="60">IF(ISBLANK(L36),"",L36)</f>
        <v>43188</v>
      </c>
      <c r="N36" s="374"/>
      <c r="O36" s="377" t="str">
        <f t="shared" si="60"/>
        <v/>
      </c>
      <c r="P36" s="374"/>
      <c r="Q36" s="377" t="str">
        <f t="shared" si="60"/>
        <v/>
      </c>
      <c r="R36" s="374"/>
      <c r="S36" s="377" t="str">
        <f t="shared" si="43"/>
        <v/>
      </c>
      <c r="T36" s="374"/>
      <c r="U36" s="377" t="str">
        <f t="shared" si="44"/>
        <v/>
      </c>
      <c r="V36" s="374">
        <f t="shared" si="53"/>
        <v>43193</v>
      </c>
      <c r="W36" s="375">
        <f t="shared" si="45"/>
        <v>43193</v>
      </c>
      <c r="X36" s="374"/>
      <c r="Y36" s="377" t="str">
        <f t="shared" si="46"/>
        <v/>
      </c>
      <c r="Z36" s="374"/>
      <c r="AA36" s="377" t="str">
        <f t="shared" si="47"/>
        <v/>
      </c>
      <c r="AB36" s="411" t="s">
        <v>43</v>
      </c>
      <c r="AC36" s="412"/>
      <c r="AD36" s="413" t="s">
        <v>244</v>
      </c>
      <c r="AF36" s="510"/>
      <c r="AG36" s="511"/>
      <c r="AH36" s="510"/>
      <c r="AI36" s="511"/>
      <c r="AJ36" s="510"/>
      <c r="AK36" s="511"/>
      <c r="AL36" s="510"/>
      <c r="AM36" s="511"/>
      <c r="AN36" s="510">
        <v>5</v>
      </c>
      <c r="AO36" s="511"/>
      <c r="AP36" s="510"/>
      <c r="AQ36" s="511"/>
      <c r="AR36" s="510"/>
      <c r="AS36" s="511"/>
    </row>
    <row r="37" spans="1:45" s="357" customFormat="1" hidden="1">
      <c r="A37" s="385" t="str">
        <f>ECU!A47</f>
        <v>MOL GLOBE</v>
      </c>
      <c r="B37" s="385" t="str">
        <f>ECU!B47</f>
        <v>N119</v>
      </c>
      <c r="C37" s="14" t="s">
        <v>245</v>
      </c>
      <c r="D37" s="372">
        <f>IF(ISBLANK(AD37),"------",(L37-8))</f>
        <v>43187</v>
      </c>
      <c r="E37" s="373">
        <f t="shared" si="40"/>
        <v>43187</v>
      </c>
      <c r="F37" s="374">
        <f>L37-8</f>
        <v>43187</v>
      </c>
      <c r="G37" s="375">
        <f t="shared" si="41"/>
        <v>43187</v>
      </c>
      <c r="H37" s="374"/>
      <c r="I37" s="377"/>
      <c r="J37" s="397" t="s">
        <v>242</v>
      </c>
      <c r="K37" s="397" t="s">
        <v>243</v>
      </c>
      <c r="L37" s="398">
        <v>43195</v>
      </c>
      <c r="M37" s="375">
        <f t="shared" ref="M37:Q37" si="61">IF(ISBLANK(L37),"",L37)</f>
        <v>43195</v>
      </c>
      <c r="N37" s="374">
        <f>IF(ISBLANK(AF37),"",L37+AF37)</f>
        <v>43198</v>
      </c>
      <c r="O37" s="375">
        <f t="shared" si="61"/>
        <v>43198</v>
      </c>
      <c r="P37" s="374">
        <f t="shared" ref="P37:P42" si="62">IF(ISBLANK(AH37),"",L37+AH37)</f>
        <v>43199</v>
      </c>
      <c r="Q37" s="375">
        <f t="shared" si="61"/>
        <v>43199</v>
      </c>
      <c r="R37" s="374"/>
      <c r="S37" s="377" t="str">
        <f t="shared" si="43"/>
        <v/>
      </c>
      <c r="T37" s="374"/>
      <c r="U37" s="377" t="str">
        <f t="shared" si="44"/>
        <v/>
      </c>
      <c r="V37" s="374"/>
      <c r="W37" s="377" t="str">
        <f t="shared" si="45"/>
        <v/>
      </c>
      <c r="X37" s="374"/>
      <c r="Y37" s="377" t="str">
        <f t="shared" si="46"/>
        <v/>
      </c>
      <c r="Z37" s="374"/>
      <c r="AA37" s="377" t="str">
        <f t="shared" si="47"/>
        <v/>
      </c>
      <c r="AB37" s="411" t="s">
        <v>246</v>
      </c>
      <c r="AC37" s="412"/>
      <c r="AD37" s="413" t="s">
        <v>244</v>
      </c>
      <c r="AF37" s="510">
        <v>3</v>
      </c>
      <c r="AG37" s="511"/>
      <c r="AH37" s="510">
        <v>4</v>
      </c>
      <c r="AI37" s="511"/>
      <c r="AJ37" s="510"/>
      <c r="AK37" s="511"/>
      <c r="AL37" s="510"/>
      <c r="AM37" s="511"/>
      <c r="AN37" s="510"/>
      <c r="AO37" s="511"/>
      <c r="AP37" s="510"/>
      <c r="AQ37" s="511"/>
      <c r="AR37" s="510"/>
      <c r="AS37" s="511"/>
    </row>
    <row r="38" spans="1:45" s="357" customFormat="1" ht="17.25" hidden="1" customHeight="1">
      <c r="A38" s="385" t="str">
        <f>ECU!A41</f>
        <v>MOL ENDOWMENT</v>
      </c>
      <c r="B38" s="385" t="str">
        <f>ECU!B41</f>
        <v>E007</v>
      </c>
      <c r="C38" s="14" t="s">
        <v>29</v>
      </c>
      <c r="D38" s="372">
        <f t="shared" ref="D38:D40" si="63">IF(ISBLANK(AD38),"------",(L38-8))</f>
        <v>42859</v>
      </c>
      <c r="E38" s="373">
        <f t="shared" si="40"/>
        <v>42859</v>
      </c>
      <c r="F38" s="374">
        <f t="shared" ref="F38:F40" si="64">L38-8</f>
        <v>42859</v>
      </c>
      <c r="G38" s="375">
        <f t="shared" si="41"/>
        <v>42859</v>
      </c>
      <c r="H38" s="374"/>
      <c r="I38" s="375"/>
      <c r="J38" s="397" t="s">
        <v>242</v>
      </c>
      <c r="K38" s="397" t="s">
        <v>243</v>
      </c>
      <c r="L38" s="398">
        <f>L24+7</f>
        <v>42867</v>
      </c>
      <c r="M38" s="375">
        <f t="shared" ref="M38:Q38" si="65">IF(ISBLANK(L38),"",L38)</f>
        <v>42867</v>
      </c>
      <c r="N38" s="374"/>
      <c r="O38" s="377" t="str">
        <f t="shared" si="65"/>
        <v/>
      </c>
      <c r="P38" s="374"/>
      <c r="Q38" s="377" t="str">
        <f t="shared" si="65"/>
        <v/>
      </c>
      <c r="R38" s="374"/>
      <c r="S38" s="377" t="str">
        <f t="shared" si="43"/>
        <v/>
      </c>
      <c r="T38" s="374">
        <f>IF(ISBLANK(AL38),"",L38+AL38)</f>
        <v>42870</v>
      </c>
      <c r="U38" s="375">
        <f t="shared" si="44"/>
        <v>42870</v>
      </c>
      <c r="V38" s="374"/>
      <c r="W38" s="377" t="str">
        <f t="shared" si="45"/>
        <v/>
      </c>
      <c r="X38" s="374"/>
      <c r="Y38" s="377" t="str">
        <f t="shared" si="46"/>
        <v/>
      </c>
      <c r="Z38" s="374"/>
      <c r="AA38" s="377" t="str">
        <f t="shared" si="47"/>
        <v/>
      </c>
      <c r="AB38" s="411" t="s">
        <v>37</v>
      </c>
      <c r="AC38" s="412"/>
      <c r="AD38" s="413" t="s">
        <v>244</v>
      </c>
      <c r="AF38" s="510"/>
      <c r="AG38" s="511"/>
      <c r="AH38" s="510"/>
      <c r="AI38" s="511"/>
      <c r="AJ38" s="510"/>
      <c r="AK38" s="511"/>
      <c r="AL38" s="510">
        <v>3</v>
      </c>
      <c r="AM38" s="511"/>
      <c r="AN38" s="510"/>
      <c r="AO38" s="511"/>
      <c r="AP38" s="510"/>
      <c r="AQ38" s="511"/>
      <c r="AR38" s="510"/>
      <c r="AS38" s="511"/>
    </row>
    <row r="39" spans="1:45" s="357" customFormat="1" ht="17.25" customHeight="1">
      <c r="A39" s="387" t="s">
        <v>78</v>
      </c>
      <c r="B39" s="387" t="s">
        <v>79</v>
      </c>
      <c r="C39" s="14" t="s">
        <v>27</v>
      </c>
      <c r="D39" s="376">
        <f t="shared" si="57"/>
        <v>43167</v>
      </c>
      <c r="E39" s="377">
        <f t="shared" si="40"/>
        <v>43167</v>
      </c>
      <c r="F39" s="374">
        <f t="shared" si="58"/>
        <v>43167</v>
      </c>
      <c r="G39" s="375">
        <f t="shared" si="41"/>
        <v>43167</v>
      </c>
      <c r="H39" s="374"/>
      <c r="I39" s="375"/>
      <c r="J39" s="397" t="s">
        <v>242</v>
      </c>
      <c r="K39" s="397" t="s">
        <v>242</v>
      </c>
      <c r="L39" s="398">
        <v>43174</v>
      </c>
      <c r="M39" s="375">
        <f t="shared" ref="M39:Q39" si="66">IF(ISBLANK(L39),"",L39)</f>
        <v>43174</v>
      </c>
      <c r="N39" s="374"/>
      <c r="O39" s="377" t="str">
        <f t="shared" si="66"/>
        <v/>
      </c>
      <c r="P39" s="374">
        <f t="shared" si="62"/>
        <v>43178</v>
      </c>
      <c r="Q39" s="375">
        <f t="shared" si="66"/>
        <v>43178</v>
      </c>
      <c r="R39" s="374"/>
      <c r="S39" s="377" t="str">
        <f t="shared" si="43"/>
        <v/>
      </c>
      <c r="T39" s="374"/>
      <c r="U39" s="377" t="str">
        <f t="shared" si="44"/>
        <v/>
      </c>
      <c r="V39" s="374"/>
      <c r="W39" s="377" t="str">
        <f t="shared" si="45"/>
        <v/>
      </c>
      <c r="X39" s="374"/>
      <c r="Y39" s="377" t="str">
        <f t="shared" si="46"/>
        <v/>
      </c>
      <c r="Z39" s="374"/>
      <c r="AA39" s="377" t="str">
        <f t="shared" si="47"/>
        <v/>
      </c>
      <c r="AB39" s="411" t="s">
        <v>248</v>
      </c>
      <c r="AC39" s="418"/>
      <c r="AD39" s="413" t="s">
        <v>244</v>
      </c>
      <c r="AF39" s="510"/>
      <c r="AG39" s="511"/>
      <c r="AH39" s="510">
        <v>4</v>
      </c>
      <c r="AI39" s="511"/>
      <c r="AJ39" s="510"/>
      <c r="AK39" s="511"/>
      <c r="AL39" s="510"/>
      <c r="AM39" s="511"/>
      <c r="AN39" s="510"/>
      <c r="AO39" s="511"/>
      <c r="AP39" s="510"/>
      <c r="AQ39" s="511"/>
      <c r="AR39" s="510"/>
      <c r="AS39" s="511"/>
    </row>
    <row r="40" spans="1:45" s="357" customFormat="1" ht="17.25" hidden="1" customHeight="1">
      <c r="A40" s="388" t="str">
        <f>ECU!A77</f>
        <v>UNI-ARISE</v>
      </c>
      <c r="B40" s="388" t="str">
        <f>ECU!B77</f>
        <v>N491</v>
      </c>
      <c r="C40" s="14" t="s">
        <v>249</v>
      </c>
      <c r="D40" s="372">
        <f t="shared" si="63"/>
        <v>43173</v>
      </c>
      <c r="E40" s="373">
        <f t="shared" si="40"/>
        <v>43173</v>
      </c>
      <c r="F40" s="374">
        <f t="shared" si="64"/>
        <v>43173</v>
      </c>
      <c r="G40" s="375">
        <f t="shared" si="41"/>
        <v>43173</v>
      </c>
      <c r="H40" s="374"/>
      <c r="I40" s="377"/>
      <c r="J40" s="397" t="s">
        <v>242</v>
      </c>
      <c r="K40" s="397" t="s">
        <v>243</v>
      </c>
      <c r="L40" s="398">
        <v>43181</v>
      </c>
      <c r="M40" s="375">
        <f t="shared" ref="M40:Q40" si="67">IF(ISBLANK(L40),"",L40)</f>
        <v>43181</v>
      </c>
      <c r="N40" s="374"/>
      <c r="O40" s="377" t="str">
        <f t="shared" si="67"/>
        <v/>
      </c>
      <c r="P40" s="374"/>
      <c r="Q40" s="377" t="str">
        <f t="shared" si="67"/>
        <v/>
      </c>
      <c r="R40" s="374"/>
      <c r="S40" s="377" t="str">
        <f t="shared" si="43"/>
        <v/>
      </c>
      <c r="T40" s="374"/>
      <c r="U40" s="377" t="str">
        <f t="shared" si="44"/>
        <v/>
      </c>
      <c r="V40" s="374"/>
      <c r="W40" s="377" t="str">
        <f t="shared" si="45"/>
        <v/>
      </c>
      <c r="X40" s="374">
        <f>IF(ISBLANK(AP40),"",L40+AP40)</f>
        <v>43189</v>
      </c>
      <c r="Y40" s="375">
        <f t="shared" si="46"/>
        <v>43189</v>
      </c>
      <c r="Z40" s="374">
        <f>IF(ISBLANK(AR40),"",L40+AR40)</f>
        <v>43188</v>
      </c>
      <c r="AA40" s="375">
        <f t="shared" si="47"/>
        <v>43188</v>
      </c>
      <c r="AB40" s="411" t="s">
        <v>250</v>
      </c>
      <c r="AC40" s="418"/>
      <c r="AD40" s="413" t="s">
        <v>244</v>
      </c>
      <c r="AF40" s="510"/>
      <c r="AG40" s="511"/>
      <c r="AH40" s="510"/>
      <c r="AI40" s="511"/>
      <c r="AJ40" s="510"/>
      <c r="AK40" s="511"/>
      <c r="AL40" s="510"/>
      <c r="AM40" s="511"/>
      <c r="AN40" s="510"/>
      <c r="AO40" s="511"/>
      <c r="AP40" s="510">
        <v>8</v>
      </c>
      <c r="AQ40" s="511"/>
      <c r="AR40" s="510">
        <v>7</v>
      </c>
      <c r="AS40" s="511"/>
    </row>
    <row r="41" spans="1:45" s="357" customFormat="1" ht="17.25" customHeight="1">
      <c r="A41" s="386" t="s">
        <v>93</v>
      </c>
      <c r="B41" s="386" t="s">
        <v>94</v>
      </c>
      <c r="C41" s="14" t="s">
        <v>29</v>
      </c>
      <c r="D41" s="376">
        <f>IF(ISBLANK(AD41),"------",(L41-5))</f>
        <v>43171</v>
      </c>
      <c r="E41" s="377">
        <f t="shared" si="40"/>
        <v>43171</v>
      </c>
      <c r="F41" s="374">
        <f>L41-5</f>
        <v>43171</v>
      </c>
      <c r="G41" s="375">
        <f t="shared" si="41"/>
        <v>43171</v>
      </c>
      <c r="H41" s="374"/>
      <c r="I41" s="377"/>
      <c r="J41" s="397" t="s">
        <v>242</v>
      </c>
      <c r="K41" s="397" t="s">
        <v>242</v>
      </c>
      <c r="L41" s="398">
        <v>43176</v>
      </c>
      <c r="M41" s="375">
        <f t="shared" ref="M41:Q41" si="68">IF(ISBLANK(L41),"",L41)</f>
        <v>43176</v>
      </c>
      <c r="N41" s="374"/>
      <c r="O41" s="377" t="str">
        <f t="shared" si="68"/>
        <v/>
      </c>
      <c r="P41" s="374"/>
      <c r="Q41" s="377" t="str">
        <f t="shared" si="68"/>
        <v/>
      </c>
      <c r="R41" s="374"/>
      <c r="S41" s="377" t="str">
        <f t="shared" si="43"/>
        <v/>
      </c>
      <c r="T41" s="374">
        <f>IF(ISBLANK(AL41),"",L41+AL41)</f>
        <v>43180</v>
      </c>
      <c r="U41" s="375">
        <f t="shared" si="44"/>
        <v>43180</v>
      </c>
      <c r="V41" s="374"/>
      <c r="W41" s="377" t="str">
        <f t="shared" si="45"/>
        <v/>
      </c>
      <c r="X41" s="374"/>
      <c r="Y41" s="377" t="str">
        <f t="shared" si="46"/>
        <v/>
      </c>
      <c r="Z41" s="374"/>
      <c r="AA41" s="377" t="str">
        <f t="shared" si="47"/>
        <v/>
      </c>
      <c r="AB41" s="411" t="s">
        <v>248</v>
      </c>
      <c r="AC41" s="418"/>
      <c r="AD41" s="413" t="s">
        <v>244</v>
      </c>
      <c r="AF41" s="510"/>
      <c r="AG41" s="511"/>
      <c r="AH41" s="510"/>
      <c r="AI41" s="511"/>
      <c r="AJ41" s="510"/>
      <c r="AK41" s="511"/>
      <c r="AL41" s="510">
        <v>4</v>
      </c>
      <c r="AM41" s="511"/>
      <c r="AN41" s="510"/>
      <c r="AO41" s="511"/>
      <c r="AP41" s="510"/>
      <c r="AQ41" s="511"/>
      <c r="AR41" s="510"/>
      <c r="AS41" s="511"/>
    </row>
    <row r="42" spans="1:45" s="357" customFormat="1" ht="17.25" hidden="1" customHeight="1">
      <c r="A42" s="388" t="str">
        <f>ECU!A59</f>
        <v>LANTAU BRIDE</v>
      </c>
      <c r="B42" s="388" t="str">
        <f>ECU!B59</f>
        <v>17006N</v>
      </c>
      <c r="C42" s="14" t="s">
        <v>251</v>
      </c>
      <c r="D42" s="372">
        <f>IF(ISBLANK(AD42),"------",(L42-8))</f>
        <v>43187</v>
      </c>
      <c r="E42" s="373">
        <f t="shared" si="40"/>
        <v>43187</v>
      </c>
      <c r="F42" s="374">
        <f>L42-8</f>
        <v>43187</v>
      </c>
      <c r="G42" s="375">
        <f t="shared" si="41"/>
        <v>43187</v>
      </c>
      <c r="H42" s="374"/>
      <c r="I42" s="375"/>
      <c r="J42" s="397" t="s">
        <v>242</v>
      </c>
      <c r="K42" s="397" t="s">
        <v>243</v>
      </c>
      <c r="L42" s="398">
        <v>43195</v>
      </c>
      <c r="M42" s="375">
        <f t="shared" ref="M42:Q42" si="69">IF(ISBLANK(L42),"",L42)</f>
        <v>43195</v>
      </c>
      <c r="N42" s="374">
        <f t="shared" ref="N42:N47" si="70">IF(ISBLANK(AF42),"",L42+AF42)</f>
        <v>43199</v>
      </c>
      <c r="O42" s="375">
        <f t="shared" si="69"/>
        <v>43199</v>
      </c>
      <c r="P42" s="374">
        <f t="shared" si="62"/>
        <v>43200</v>
      </c>
      <c r="Q42" s="375">
        <f t="shared" si="69"/>
        <v>43200</v>
      </c>
      <c r="R42" s="374">
        <f>IF(ISBLANK(AJ42),"",L42+AJ42)</f>
        <v>43201</v>
      </c>
      <c r="S42" s="375">
        <f t="shared" si="43"/>
        <v>43201</v>
      </c>
      <c r="T42" s="374"/>
      <c r="U42" s="377" t="str">
        <f t="shared" si="44"/>
        <v/>
      </c>
      <c r="V42" s="374"/>
      <c r="W42" s="377" t="str">
        <f t="shared" si="45"/>
        <v/>
      </c>
      <c r="X42" s="374"/>
      <c r="Y42" s="377" t="str">
        <f t="shared" si="46"/>
        <v/>
      </c>
      <c r="Z42" s="374"/>
      <c r="AA42" s="377" t="str">
        <f t="shared" si="47"/>
        <v/>
      </c>
      <c r="AB42" s="411" t="s">
        <v>50</v>
      </c>
      <c r="AC42" s="418"/>
      <c r="AD42" s="413" t="s">
        <v>244</v>
      </c>
      <c r="AF42" s="510">
        <v>4</v>
      </c>
      <c r="AG42" s="511"/>
      <c r="AH42" s="510">
        <v>5</v>
      </c>
      <c r="AI42" s="511"/>
      <c r="AJ42" s="510">
        <v>6</v>
      </c>
      <c r="AK42" s="511"/>
      <c r="AL42" s="510"/>
      <c r="AM42" s="511"/>
      <c r="AN42" s="510"/>
      <c r="AO42" s="511"/>
      <c r="AP42" s="510"/>
      <c r="AQ42" s="511"/>
      <c r="AR42" s="510"/>
      <c r="AS42" s="511"/>
    </row>
    <row r="43" spans="1:45" s="357" customFormat="1" ht="17.25" customHeight="1">
      <c r="A43" s="389" t="s">
        <v>96</v>
      </c>
      <c r="B43" s="389" t="s">
        <v>97</v>
      </c>
      <c r="C43" s="14" t="s">
        <v>28</v>
      </c>
      <c r="D43" s="372">
        <f>IF(ISBLANK(AD43),"------",(L43-4))</f>
        <v>43172</v>
      </c>
      <c r="E43" s="373">
        <f t="shared" si="40"/>
        <v>43172</v>
      </c>
      <c r="F43" s="374">
        <f>L43-5</f>
        <v>43171</v>
      </c>
      <c r="G43" s="375">
        <f t="shared" si="41"/>
        <v>43171</v>
      </c>
      <c r="H43" s="374"/>
      <c r="I43" s="375"/>
      <c r="J43" s="397" t="s">
        <v>242</v>
      </c>
      <c r="K43" s="397" t="s">
        <v>242</v>
      </c>
      <c r="L43" s="398">
        <f>L30+7</f>
        <v>43176</v>
      </c>
      <c r="M43" s="375">
        <f t="shared" ref="M43:Q43" si="71">IF(ISBLANK(L43),"",L43)</f>
        <v>43176</v>
      </c>
      <c r="N43" s="374"/>
      <c r="O43" s="377" t="str">
        <f t="shared" si="71"/>
        <v/>
      </c>
      <c r="P43" s="374"/>
      <c r="Q43" s="377" t="str">
        <f t="shared" si="71"/>
        <v/>
      </c>
      <c r="R43" s="374">
        <f>IF(ISBLANK(AJ43),"",L43+AJ43)</f>
        <v>43180</v>
      </c>
      <c r="S43" s="375">
        <f t="shared" si="43"/>
        <v>43180</v>
      </c>
      <c r="T43" s="374"/>
      <c r="U43" s="377" t="str">
        <f t="shared" si="44"/>
        <v/>
      </c>
      <c r="V43" s="374"/>
      <c r="W43" s="377" t="str">
        <f t="shared" si="45"/>
        <v/>
      </c>
      <c r="X43" s="374"/>
      <c r="Y43" s="377" t="str">
        <f t="shared" si="46"/>
        <v/>
      </c>
      <c r="Z43" s="374"/>
      <c r="AA43" s="377" t="str">
        <f t="shared" si="47"/>
        <v/>
      </c>
      <c r="AB43" s="411" t="s">
        <v>248</v>
      </c>
      <c r="AC43" s="418"/>
      <c r="AD43" s="413" t="s">
        <v>244</v>
      </c>
      <c r="AF43" s="510"/>
      <c r="AG43" s="511"/>
      <c r="AH43" s="510"/>
      <c r="AI43" s="511"/>
      <c r="AJ43" s="510">
        <v>4</v>
      </c>
      <c r="AK43" s="511"/>
      <c r="AL43" s="510"/>
      <c r="AM43" s="511"/>
      <c r="AN43" s="510"/>
      <c r="AO43" s="511"/>
      <c r="AP43" s="510"/>
      <c r="AQ43" s="511"/>
      <c r="AR43" s="510"/>
      <c r="AS43" s="511"/>
    </row>
    <row r="44" spans="1:45" s="357" customFormat="1" ht="17.25" hidden="1" customHeight="1">
      <c r="A44" s="388" t="str">
        <f>ECU!A53</f>
        <v>KYOTO TOWER</v>
      </c>
      <c r="B44" s="388" t="str">
        <f>ECU!B53</f>
        <v>17004NA</v>
      </c>
      <c r="C44" s="14" t="s">
        <v>252</v>
      </c>
      <c r="D44" s="372">
        <f>IF(ISBLANK(AD44),"------",(L44-9))</f>
        <v>42860</v>
      </c>
      <c r="E44" s="373">
        <f t="shared" si="40"/>
        <v>42860</v>
      </c>
      <c r="F44" s="374">
        <f>L44-9</f>
        <v>42860</v>
      </c>
      <c r="G44" s="375">
        <f t="shared" si="41"/>
        <v>42860</v>
      </c>
      <c r="H44" s="374"/>
      <c r="I44" s="377"/>
      <c r="J44" s="397" t="s">
        <v>242</v>
      </c>
      <c r="K44" s="397" t="s">
        <v>243</v>
      </c>
      <c r="L44" s="398">
        <f t="shared" ref="L44:L57" si="72">L31+7</f>
        <v>42869</v>
      </c>
      <c r="M44" s="375">
        <f t="shared" ref="M44:Q44" si="73">IF(ISBLANK(L44),"",L44)</f>
        <v>42869</v>
      </c>
      <c r="N44" s="374"/>
      <c r="O44" s="377" t="str">
        <f t="shared" si="73"/>
        <v/>
      </c>
      <c r="P44" s="374"/>
      <c r="Q44" s="377" t="str">
        <f t="shared" si="73"/>
        <v/>
      </c>
      <c r="R44" s="374"/>
      <c r="S44" s="377" t="str">
        <f t="shared" si="43"/>
        <v/>
      </c>
      <c r="T44" s="374">
        <f>IF(ISBLANK(AL44),"",L44+AL44)</f>
        <v>42872</v>
      </c>
      <c r="U44" s="375">
        <f t="shared" si="44"/>
        <v>42872</v>
      </c>
      <c r="V44" s="374">
        <f t="shared" ref="V44:V49" si="74">IF(ISBLANK(AN44),"",L44+AN44)</f>
        <v>42873</v>
      </c>
      <c r="W44" s="375">
        <f t="shared" si="45"/>
        <v>42873</v>
      </c>
      <c r="X44" s="374"/>
      <c r="Y44" s="377" t="str">
        <f t="shared" si="46"/>
        <v/>
      </c>
      <c r="Z44" s="374"/>
      <c r="AA44" s="377" t="str">
        <f t="shared" si="47"/>
        <v/>
      </c>
      <c r="AB44" s="411" t="s">
        <v>52</v>
      </c>
      <c r="AC44" s="418"/>
      <c r="AD44" s="413" t="s">
        <v>244</v>
      </c>
      <c r="AF44" s="510"/>
      <c r="AG44" s="511"/>
      <c r="AH44" s="510"/>
      <c r="AI44" s="511"/>
      <c r="AJ44" s="510"/>
      <c r="AK44" s="511"/>
      <c r="AL44" s="510">
        <v>3</v>
      </c>
      <c r="AM44" s="511"/>
      <c r="AN44" s="510">
        <v>4</v>
      </c>
      <c r="AO44" s="511"/>
      <c r="AP44" s="510"/>
      <c r="AQ44" s="511"/>
      <c r="AR44" s="510"/>
      <c r="AS44" s="511"/>
    </row>
    <row r="45" spans="1:45" s="357" customFormat="1" ht="17.25" customHeight="1">
      <c r="A45" s="390" t="s">
        <v>187</v>
      </c>
      <c r="B45" s="390" t="s">
        <v>263</v>
      </c>
      <c r="C45" s="14" t="s">
        <v>30</v>
      </c>
      <c r="D45" s="376">
        <f>IF(ISBLANK(AD45),"------",(L45-6))</f>
        <v>43166</v>
      </c>
      <c r="E45" s="377">
        <f t="shared" si="40"/>
        <v>43166</v>
      </c>
      <c r="F45" s="374">
        <f>L45-6</f>
        <v>43166</v>
      </c>
      <c r="G45" s="375">
        <f t="shared" si="41"/>
        <v>43166</v>
      </c>
      <c r="H45" s="374"/>
      <c r="I45" s="377"/>
      <c r="J45" s="397" t="s">
        <v>242</v>
      </c>
      <c r="K45" s="397" t="s">
        <v>242</v>
      </c>
      <c r="L45" s="398">
        <v>43172</v>
      </c>
      <c r="M45" s="375">
        <f t="shared" ref="M45:Q45" si="75">IF(ISBLANK(L45),"",L45)</f>
        <v>43172</v>
      </c>
      <c r="N45" s="374"/>
      <c r="O45" s="377" t="str">
        <f t="shared" si="75"/>
        <v/>
      </c>
      <c r="P45" s="374"/>
      <c r="Q45" s="377" t="str">
        <f t="shared" si="75"/>
        <v/>
      </c>
      <c r="R45" s="374"/>
      <c r="S45" s="377" t="str">
        <f t="shared" si="43"/>
        <v/>
      </c>
      <c r="T45" s="374"/>
      <c r="U45" s="377" t="str">
        <f t="shared" si="44"/>
        <v/>
      </c>
      <c r="V45" s="374">
        <f t="shared" si="74"/>
        <v>43176</v>
      </c>
      <c r="W45" s="375">
        <f t="shared" si="45"/>
        <v>43176</v>
      </c>
      <c r="X45" s="374"/>
      <c r="Y45" s="377" t="str">
        <f t="shared" si="46"/>
        <v/>
      </c>
      <c r="Z45" s="374"/>
      <c r="AA45" s="377" t="str">
        <f t="shared" si="47"/>
        <v/>
      </c>
      <c r="AB45" s="411" t="s">
        <v>248</v>
      </c>
      <c r="AC45" s="418"/>
      <c r="AD45" s="413" t="s">
        <v>244</v>
      </c>
      <c r="AF45" s="510"/>
      <c r="AG45" s="511"/>
      <c r="AH45" s="510"/>
      <c r="AI45" s="511"/>
      <c r="AJ45" s="510"/>
      <c r="AK45" s="511"/>
      <c r="AL45" s="510"/>
      <c r="AM45" s="511"/>
      <c r="AN45" s="510">
        <v>4</v>
      </c>
      <c r="AO45" s="511"/>
      <c r="AP45" s="510"/>
      <c r="AQ45" s="511"/>
      <c r="AR45" s="510"/>
      <c r="AS45" s="511"/>
    </row>
    <row r="46" spans="1:45" s="357" customFormat="1" ht="17.25" customHeight="1">
      <c r="A46" s="387" t="s">
        <v>78</v>
      </c>
      <c r="B46" s="387" t="s">
        <v>79</v>
      </c>
      <c r="C46" s="14" t="s">
        <v>26</v>
      </c>
      <c r="D46" s="372">
        <f>IF(ISBLANK(AD46),"------",(L46-9))</f>
        <v>43165</v>
      </c>
      <c r="E46" s="373">
        <f t="shared" si="40"/>
        <v>43165</v>
      </c>
      <c r="F46" s="374">
        <f>L46-9</f>
        <v>43165</v>
      </c>
      <c r="G46" s="375">
        <f t="shared" si="41"/>
        <v>43165</v>
      </c>
      <c r="H46" s="374"/>
      <c r="I46" s="375"/>
      <c r="J46" s="397" t="s">
        <v>242</v>
      </c>
      <c r="K46" s="397" t="s">
        <v>242</v>
      </c>
      <c r="L46" s="398">
        <v>43174</v>
      </c>
      <c r="M46" s="375">
        <f t="shared" ref="M46:Q46" si="76">IF(ISBLANK(L46),"",L46)</f>
        <v>43174</v>
      </c>
      <c r="N46" s="374">
        <f t="shared" si="70"/>
        <v>43178</v>
      </c>
      <c r="O46" s="377">
        <f t="shared" si="76"/>
        <v>43178</v>
      </c>
      <c r="P46" s="374"/>
      <c r="Q46" s="377" t="str">
        <f t="shared" si="76"/>
        <v/>
      </c>
      <c r="R46" s="374"/>
      <c r="S46" s="377" t="str">
        <f t="shared" si="43"/>
        <v/>
      </c>
      <c r="T46" s="374"/>
      <c r="U46" s="377" t="str">
        <f t="shared" si="44"/>
        <v/>
      </c>
      <c r="V46" s="374"/>
      <c r="W46" s="377" t="str">
        <f t="shared" si="45"/>
        <v/>
      </c>
      <c r="X46" s="374"/>
      <c r="Y46" s="377" t="str">
        <f t="shared" si="46"/>
        <v/>
      </c>
      <c r="Z46" s="374"/>
      <c r="AA46" s="377" t="str">
        <f t="shared" si="47"/>
        <v/>
      </c>
      <c r="AB46" s="411" t="s">
        <v>248</v>
      </c>
      <c r="AC46" s="418"/>
      <c r="AD46" s="413" t="s">
        <v>244</v>
      </c>
      <c r="AF46" s="510">
        <v>4</v>
      </c>
      <c r="AG46" s="511"/>
      <c r="AH46" s="510"/>
      <c r="AI46" s="511"/>
      <c r="AJ46" s="510"/>
      <c r="AK46" s="511"/>
      <c r="AL46" s="510"/>
      <c r="AM46" s="511"/>
      <c r="AN46" s="510"/>
      <c r="AO46" s="511"/>
      <c r="AP46" s="510"/>
      <c r="AQ46" s="511"/>
      <c r="AR46" s="510"/>
      <c r="AS46" s="511"/>
    </row>
    <row r="47" spans="1:45" s="357" customFormat="1" ht="17.25" customHeight="1">
      <c r="A47" s="391" t="s">
        <v>99</v>
      </c>
      <c r="B47" s="392" t="s">
        <v>100</v>
      </c>
      <c r="C47" s="16" t="s">
        <v>26</v>
      </c>
      <c r="D47" s="393">
        <f>IF(ISBLANK(AD47),"------",(L47-8))</f>
        <v>43169</v>
      </c>
      <c r="E47" s="394">
        <f t="shared" si="40"/>
        <v>43169</v>
      </c>
      <c r="F47" s="395">
        <f>L47-8</f>
        <v>43169</v>
      </c>
      <c r="G47" s="396">
        <f t="shared" si="41"/>
        <v>43169</v>
      </c>
      <c r="H47" s="395"/>
      <c r="I47" s="394"/>
      <c r="J47" s="401" t="s">
        <v>242</v>
      </c>
      <c r="K47" s="401" t="s">
        <v>242</v>
      </c>
      <c r="L47" s="402">
        <f t="shared" si="72"/>
        <v>43177</v>
      </c>
      <c r="M47" s="396">
        <f t="shared" ref="M47:Q47" si="77">IF(ISBLANK(L47),"",L47)</f>
        <v>43177</v>
      </c>
      <c r="N47" s="395">
        <f t="shared" si="70"/>
        <v>43181</v>
      </c>
      <c r="O47" s="396">
        <f t="shared" si="77"/>
        <v>43181</v>
      </c>
      <c r="P47" s="395"/>
      <c r="Q47" s="394" t="str">
        <f t="shared" si="77"/>
        <v/>
      </c>
      <c r="R47" s="395"/>
      <c r="S47" s="394" t="str">
        <f t="shared" si="43"/>
        <v/>
      </c>
      <c r="T47" s="395"/>
      <c r="U47" s="394" t="str">
        <f t="shared" si="44"/>
        <v/>
      </c>
      <c r="V47" s="395"/>
      <c r="W47" s="394" t="str">
        <f t="shared" si="45"/>
        <v/>
      </c>
      <c r="X47" s="395"/>
      <c r="Y47" s="394" t="str">
        <f t="shared" si="46"/>
        <v/>
      </c>
      <c r="Z47" s="395"/>
      <c r="AA47" s="394" t="str">
        <f t="shared" si="47"/>
        <v/>
      </c>
      <c r="AB47" s="411" t="s">
        <v>248</v>
      </c>
      <c r="AC47" s="419"/>
      <c r="AD47" s="413" t="s">
        <v>244</v>
      </c>
      <c r="AF47" s="512">
        <v>4</v>
      </c>
      <c r="AG47" s="513"/>
      <c r="AH47" s="512"/>
      <c r="AI47" s="513"/>
      <c r="AJ47" s="512"/>
      <c r="AK47" s="513"/>
      <c r="AL47" s="512"/>
      <c r="AM47" s="513"/>
      <c r="AN47" s="512"/>
      <c r="AO47" s="513"/>
      <c r="AP47" s="512"/>
      <c r="AQ47" s="513"/>
      <c r="AR47" s="512"/>
      <c r="AS47" s="513"/>
    </row>
    <row r="48" spans="1:45" s="357" customFormat="1" ht="17.25" hidden="1" customHeight="1">
      <c r="A48" s="379" t="str">
        <f>ECU!A66</f>
        <v xml:space="preserve">LANTAU BEACH </v>
      </c>
      <c r="B48" s="379" t="str">
        <f>ECU!B66</f>
        <v>17010N</v>
      </c>
      <c r="C48" s="380" t="s">
        <v>28</v>
      </c>
      <c r="D48" s="381">
        <f>IF(ISBLANK(AD48),"------",(L48-7))</f>
        <v>43181</v>
      </c>
      <c r="E48" s="382">
        <f t="shared" si="40"/>
        <v>43181</v>
      </c>
      <c r="F48" s="383">
        <f>L48-7</f>
        <v>43181</v>
      </c>
      <c r="G48" s="384">
        <f t="shared" si="41"/>
        <v>43181</v>
      </c>
      <c r="H48" s="383"/>
      <c r="I48" s="382"/>
      <c r="J48" s="399" t="s">
        <v>242</v>
      </c>
      <c r="K48" s="399" t="s">
        <v>243</v>
      </c>
      <c r="L48" s="400">
        <f t="shared" si="72"/>
        <v>43188</v>
      </c>
      <c r="M48" s="384">
        <f t="shared" ref="M48:Q48" si="78">IF(ISBLANK(L48),"",L48)</f>
        <v>43188</v>
      </c>
      <c r="N48" s="383"/>
      <c r="O48" s="382" t="str">
        <f t="shared" si="78"/>
        <v/>
      </c>
      <c r="P48" s="383"/>
      <c r="Q48" s="382" t="str">
        <f t="shared" si="78"/>
        <v/>
      </c>
      <c r="R48" s="383">
        <f>IF(ISBLANK(AJ48),"",L48+AJ48)</f>
        <v>43194</v>
      </c>
      <c r="S48" s="384">
        <f t="shared" si="43"/>
        <v>43194</v>
      </c>
      <c r="T48" s="383"/>
      <c r="U48" s="382" t="str">
        <f t="shared" si="44"/>
        <v/>
      </c>
      <c r="V48" s="383"/>
      <c r="W48" s="382" t="str">
        <f t="shared" si="45"/>
        <v/>
      </c>
      <c r="X48" s="383"/>
      <c r="Y48" s="382" t="str">
        <f t="shared" si="46"/>
        <v/>
      </c>
      <c r="Z48" s="383"/>
      <c r="AA48" s="382" t="str">
        <f t="shared" si="47"/>
        <v/>
      </c>
      <c r="AB48" s="414" t="s">
        <v>41</v>
      </c>
      <c r="AC48" s="415"/>
      <c r="AD48" s="413" t="s">
        <v>244</v>
      </c>
      <c r="AF48" s="514"/>
      <c r="AG48" s="515"/>
      <c r="AH48" s="514"/>
      <c r="AI48" s="515"/>
      <c r="AJ48" s="514">
        <v>6</v>
      </c>
      <c r="AK48" s="515"/>
      <c r="AL48" s="514"/>
      <c r="AM48" s="515"/>
      <c r="AN48" s="514"/>
      <c r="AO48" s="515"/>
      <c r="AP48" s="514"/>
      <c r="AQ48" s="515"/>
      <c r="AR48" s="514"/>
      <c r="AS48" s="515"/>
    </row>
    <row r="49" spans="1:45" s="357" customFormat="1" ht="17.25" hidden="1" customHeight="1">
      <c r="A49" s="385" t="str">
        <f>ECU!A72</f>
        <v>HANSA MEERSBURG</v>
      </c>
      <c r="B49" s="385" t="str">
        <f>ECU!B72</f>
        <v>186TVN</v>
      </c>
      <c r="C49" s="14" t="s">
        <v>30</v>
      </c>
      <c r="D49" s="372">
        <f>IF(ISBLANK(AD49),"------",(L49-7))</f>
        <v>43188</v>
      </c>
      <c r="E49" s="373">
        <f t="shared" si="40"/>
        <v>43188</v>
      </c>
      <c r="F49" s="374">
        <f>L49-7</f>
        <v>43188</v>
      </c>
      <c r="G49" s="375">
        <f t="shared" si="41"/>
        <v>43188</v>
      </c>
      <c r="H49" s="374"/>
      <c r="I49" s="377"/>
      <c r="J49" s="397" t="s">
        <v>242</v>
      </c>
      <c r="K49" s="397" t="s">
        <v>243</v>
      </c>
      <c r="L49" s="398">
        <f t="shared" si="72"/>
        <v>43195</v>
      </c>
      <c r="M49" s="375">
        <f t="shared" ref="M49:Q49" si="79">IF(ISBLANK(L49),"",L49)</f>
        <v>43195</v>
      </c>
      <c r="N49" s="374"/>
      <c r="O49" s="377" t="str">
        <f t="shared" si="79"/>
        <v/>
      </c>
      <c r="P49" s="374"/>
      <c r="Q49" s="377" t="str">
        <f t="shared" si="79"/>
        <v/>
      </c>
      <c r="R49" s="374"/>
      <c r="S49" s="377" t="str">
        <f t="shared" si="43"/>
        <v/>
      </c>
      <c r="T49" s="374"/>
      <c r="U49" s="377" t="str">
        <f t="shared" si="44"/>
        <v/>
      </c>
      <c r="V49" s="374">
        <f t="shared" si="74"/>
        <v>43200</v>
      </c>
      <c r="W49" s="375">
        <f t="shared" si="45"/>
        <v>43200</v>
      </c>
      <c r="X49" s="374"/>
      <c r="Y49" s="377" t="str">
        <f t="shared" si="46"/>
        <v/>
      </c>
      <c r="Z49" s="374"/>
      <c r="AA49" s="377" t="str">
        <f t="shared" si="47"/>
        <v/>
      </c>
      <c r="AB49" s="411" t="s">
        <v>43</v>
      </c>
      <c r="AC49" s="412"/>
      <c r="AD49" s="413" t="s">
        <v>244</v>
      </c>
      <c r="AF49" s="510"/>
      <c r="AG49" s="511"/>
      <c r="AH49" s="510"/>
      <c r="AI49" s="511"/>
      <c r="AJ49" s="510"/>
      <c r="AK49" s="511"/>
      <c r="AL49" s="510"/>
      <c r="AM49" s="511"/>
      <c r="AN49" s="510">
        <v>5</v>
      </c>
      <c r="AO49" s="511"/>
      <c r="AP49" s="510"/>
      <c r="AQ49" s="511"/>
      <c r="AR49" s="510"/>
      <c r="AS49" s="511"/>
    </row>
    <row r="50" spans="1:45" s="357" customFormat="1" hidden="1">
      <c r="A50" s="385" t="str">
        <f>ECU!A48</f>
        <v xml:space="preserve">MOL GATEWAY </v>
      </c>
      <c r="B50" s="385" t="str">
        <f>ECU!B48</f>
        <v>N120</v>
      </c>
      <c r="C50" s="14" t="s">
        <v>245</v>
      </c>
      <c r="D50" s="372">
        <f>IF(ISBLANK(AD50),"------",(L50-8))</f>
        <v>43194</v>
      </c>
      <c r="E50" s="373">
        <f t="shared" si="40"/>
        <v>43194</v>
      </c>
      <c r="F50" s="374">
        <f>L50-8</f>
        <v>43194</v>
      </c>
      <c r="G50" s="375">
        <f t="shared" si="41"/>
        <v>43194</v>
      </c>
      <c r="H50" s="374"/>
      <c r="I50" s="377"/>
      <c r="J50" s="397" t="s">
        <v>242</v>
      </c>
      <c r="K50" s="397" t="s">
        <v>243</v>
      </c>
      <c r="L50" s="398">
        <f t="shared" si="72"/>
        <v>43202</v>
      </c>
      <c r="M50" s="375">
        <f t="shared" ref="M50:Q50" si="80">IF(ISBLANK(L50),"",L50)</f>
        <v>43202</v>
      </c>
      <c r="N50" s="374">
        <f>IF(ISBLANK(AF50),"",L50+AF50)</f>
        <v>43205</v>
      </c>
      <c r="O50" s="375">
        <f t="shared" si="80"/>
        <v>43205</v>
      </c>
      <c r="P50" s="374">
        <f t="shared" ref="P50:P55" si="81">IF(ISBLANK(AH50),"",L50+AH50)</f>
        <v>43206</v>
      </c>
      <c r="Q50" s="375">
        <f t="shared" si="80"/>
        <v>43206</v>
      </c>
      <c r="R50" s="374"/>
      <c r="S50" s="377" t="str">
        <f t="shared" si="43"/>
        <v/>
      </c>
      <c r="T50" s="374"/>
      <c r="U50" s="377" t="str">
        <f t="shared" si="44"/>
        <v/>
      </c>
      <c r="V50" s="374"/>
      <c r="W50" s="377" t="str">
        <f t="shared" si="45"/>
        <v/>
      </c>
      <c r="X50" s="374"/>
      <c r="Y50" s="377" t="str">
        <f t="shared" si="46"/>
        <v/>
      </c>
      <c r="Z50" s="374"/>
      <c r="AA50" s="377" t="str">
        <f t="shared" si="47"/>
        <v/>
      </c>
      <c r="AB50" s="411" t="s">
        <v>246</v>
      </c>
      <c r="AC50" s="412"/>
      <c r="AD50" s="413" t="s">
        <v>244</v>
      </c>
      <c r="AF50" s="510">
        <v>3</v>
      </c>
      <c r="AG50" s="511"/>
      <c r="AH50" s="510">
        <v>4</v>
      </c>
      <c r="AI50" s="511"/>
      <c r="AJ50" s="510"/>
      <c r="AK50" s="511"/>
      <c r="AL50" s="510"/>
      <c r="AM50" s="511"/>
      <c r="AN50" s="510"/>
      <c r="AO50" s="511"/>
      <c r="AP50" s="510"/>
      <c r="AQ50" s="511"/>
      <c r="AR50" s="510"/>
      <c r="AS50" s="511"/>
    </row>
    <row r="51" spans="1:45" s="357" customFormat="1" ht="17.25" hidden="1" customHeight="1">
      <c r="A51" s="385" t="str">
        <f>ECU!A42</f>
        <v xml:space="preserve">WAN HAI 506 </v>
      </c>
      <c r="B51" s="385" t="str">
        <f>ECU!B42</f>
        <v>E150</v>
      </c>
      <c r="C51" s="14" t="s">
        <v>29</v>
      </c>
      <c r="D51" s="372">
        <f t="shared" ref="D51:D53" si="82">IF(ISBLANK(AD51),"------",(L51-8))</f>
        <v>42866</v>
      </c>
      <c r="E51" s="373">
        <f t="shared" si="40"/>
        <v>42866</v>
      </c>
      <c r="F51" s="374">
        <f t="shared" ref="F51:F53" si="83">L51-8</f>
        <v>42866</v>
      </c>
      <c r="G51" s="375">
        <f t="shared" si="41"/>
        <v>42866</v>
      </c>
      <c r="H51" s="374"/>
      <c r="I51" s="375"/>
      <c r="J51" s="397" t="s">
        <v>242</v>
      </c>
      <c r="K51" s="397" t="s">
        <v>243</v>
      </c>
      <c r="L51" s="398">
        <f t="shared" si="72"/>
        <v>42874</v>
      </c>
      <c r="M51" s="375">
        <f t="shared" ref="M51:Q51" si="84">IF(ISBLANK(L51),"",L51)</f>
        <v>42874</v>
      </c>
      <c r="N51" s="374"/>
      <c r="O51" s="377" t="str">
        <f t="shared" si="84"/>
        <v/>
      </c>
      <c r="P51" s="374"/>
      <c r="Q51" s="377" t="str">
        <f t="shared" si="84"/>
        <v/>
      </c>
      <c r="R51" s="374"/>
      <c r="S51" s="377" t="str">
        <f t="shared" si="43"/>
        <v/>
      </c>
      <c r="T51" s="374">
        <f>IF(ISBLANK(AL51),"",L51+AL51)</f>
        <v>42877</v>
      </c>
      <c r="U51" s="375">
        <f t="shared" si="44"/>
        <v>42877</v>
      </c>
      <c r="V51" s="374"/>
      <c r="W51" s="377" t="str">
        <f t="shared" si="45"/>
        <v/>
      </c>
      <c r="X51" s="374"/>
      <c r="Y51" s="377" t="str">
        <f t="shared" si="46"/>
        <v/>
      </c>
      <c r="Z51" s="374"/>
      <c r="AA51" s="377" t="str">
        <f t="shared" si="47"/>
        <v/>
      </c>
      <c r="AB51" s="411" t="s">
        <v>37</v>
      </c>
      <c r="AC51" s="412"/>
      <c r="AD51" s="413" t="s">
        <v>244</v>
      </c>
      <c r="AF51" s="510"/>
      <c r="AG51" s="511"/>
      <c r="AH51" s="510"/>
      <c r="AI51" s="511"/>
      <c r="AJ51" s="510"/>
      <c r="AK51" s="511"/>
      <c r="AL51" s="510">
        <v>3</v>
      </c>
      <c r="AM51" s="511"/>
      <c r="AN51" s="510"/>
      <c r="AO51" s="511"/>
      <c r="AP51" s="510"/>
      <c r="AQ51" s="511"/>
      <c r="AR51" s="510"/>
      <c r="AS51" s="511"/>
    </row>
    <row r="52" spans="1:45" s="357" customFormat="1" ht="17.25" customHeight="1">
      <c r="A52" s="386" t="s">
        <v>101</v>
      </c>
      <c r="B52" s="387" t="s">
        <v>102</v>
      </c>
      <c r="C52" s="14" t="s">
        <v>27</v>
      </c>
      <c r="D52" s="376">
        <f>IF(ISBLANK(AD52),"------",(L52-6))</f>
        <v>43175</v>
      </c>
      <c r="E52" s="377">
        <f t="shared" si="40"/>
        <v>43175</v>
      </c>
      <c r="F52" s="374">
        <f>L52-6</f>
        <v>43175</v>
      </c>
      <c r="G52" s="375">
        <f t="shared" si="41"/>
        <v>43175</v>
      </c>
      <c r="H52" s="374"/>
      <c r="I52" s="375"/>
      <c r="J52" s="397" t="s">
        <v>242</v>
      </c>
      <c r="K52" s="397" t="s">
        <v>242</v>
      </c>
      <c r="L52" s="398">
        <f t="shared" si="72"/>
        <v>43181</v>
      </c>
      <c r="M52" s="375">
        <f t="shared" ref="M52:Q52" si="85">IF(ISBLANK(L52),"",L52)</f>
        <v>43181</v>
      </c>
      <c r="N52" s="374"/>
      <c r="O52" s="377" t="str">
        <f t="shared" si="85"/>
        <v/>
      </c>
      <c r="P52" s="374">
        <f t="shared" si="81"/>
        <v>43185</v>
      </c>
      <c r="Q52" s="375">
        <f t="shared" si="85"/>
        <v>43185</v>
      </c>
      <c r="R52" s="374"/>
      <c r="S52" s="377" t="str">
        <f t="shared" si="43"/>
        <v/>
      </c>
      <c r="T52" s="374"/>
      <c r="U52" s="377" t="str">
        <f t="shared" si="44"/>
        <v/>
      </c>
      <c r="V52" s="374"/>
      <c r="W52" s="377" t="str">
        <f t="shared" si="45"/>
        <v/>
      </c>
      <c r="X52" s="374"/>
      <c r="Y52" s="377" t="str">
        <f t="shared" si="46"/>
        <v/>
      </c>
      <c r="Z52" s="374"/>
      <c r="AA52" s="377" t="str">
        <f t="shared" si="47"/>
        <v/>
      </c>
      <c r="AB52" s="411" t="s">
        <v>248</v>
      </c>
      <c r="AC52" s="418"/>
      <c r="AD52" s="413" t="s">
        <v>244</v>
      </c>
      <c r="AF52" s="510"/>
      <c r="AG52" s="511"/>
      <c r="AH52" s="510">
        <v>4</v>
      </c>
      <c r="AI52" s="511"/>
      <c r="AJ52" s="510"/>
      <c r="AK52" s="511"/>
      <c r="AL52" s="510"/>
      <c r="AM52" s="511"/>
      <c r="AN52" s="510"/>
      <c r="AO52" s="511"/>
      <c r="AP52" s="510"/>
      <c r="AQ52" s="511"/>
      <c r="AR52" s="510"/>
      <c r="AS52" s="511"/>
    </row>
    <row r="53" spans="1:45" s="357" customFormat="1" ht="17.25" hidden="1" customHeight="1">
      <c r="A53" s="388" t="str">
        <f>ECU!A78</f>
        <v>WAN HAI 232</v>
      </c>
      <c r="B53" s="388" t="str">
        <f>ECU!B78</f>
        <v>N280</v>
      </c>
      <c r="C53" s="14" t="s">
        <v>249</v>
      </c>
      <c r="D53" s="372">
        <f t="shared" si="82"/>
        <v>43180</v>
      </c>
      <c r="E53" s="373">
        <f t="shared" si="40"/>
        <v>43180</v>
      </c>
      <c r="F53" s="374">
        <f t="shared" si="83"/>
        <v>43180</v>
      </c>
      <c r="G53" s="375">
        <f t="shared" si="41"/>
        <v>43180</v>
      </c>
      <c r="H53" s="374"/>
      <c r="I53" s="377"/>
      <c r="J53" s="397" t="s">
        <v>242</v>
      </c>
      <c r="K53" s="397" t="s">
        <v>243</v>
      </c>
      <c r="L53" s="398">
        <f t="shared" si="72"/>
        <v>43188</v>
      </c>
      <c r="M53" s="375">
        <f t="shared" ref="M53:Q53" si="86">IF(ISBLANK(L53),"",L53)</f>
        <v>43188</v>
      </c>
      <c r="N53" s="374"/>
      <c r="O53" s="377" t="str">
        <f t="shared" si="86"/>
        <v/>
      </c>
      <c r="P53" s="374"/>
      <c r="Q53" s="377" t="str">
        <f t="shared" si="86"/>
        <v/>
      </c>
      <c r="R53" s="374"/>
      <c r="S53" s="377" t="str">
        <f t="shared" si="43"/>
        <v/>
      </c>
      <c r="T53" s="374"/>
      <c r="U53" s="377" t="str">
        <f t="shared" si="44"/>
        <v/>
      </c>
      <c r="V53" s="374"/>
      <c r="W53" s="377" t="str">
        <f t="shared" si="45"/>
        <v/>
      </c>
      <c r="X53" s="374">
        <f>IF(ISBLANK(AP53),"",L53+AP53)</f>
        <v>43196</v>
      </c>
      <c r="Y53" s="375">
        <f t="shared" si="46"/>
        <v>43196</v>
      </c>
      <c r="Z53" s="374">
        <f>IF(ISBLANK(AR53),"",L53+AR53)</f>
        <v>43195</v>
      </c>
      <c r="AA53" s="375">
        <f t="shared" si="47"/>
        <v>43195</v>
      </c>
      <c r="AB53" s="411" t="s">
        <v>250</v>
      </c>
      <c r="AC53" s="418"/>
      <c r="AD53" s="413" t="s">
        <v>244</v>
      </c>
      <c r="AF53" s="510"/>
      <c r="AG53" s="511"/>
      <c r="AH53" s="510"/>
      <c r="AI53" s="511"/>
      <c r="AJ53" s="510"/>
      <c r="AK53" s="511"/>
      <c r="AL53" s="510"/>
      <c r="AM53" s="511"/>
      <c r="AN53" s="510"/>
      <c r="AO53" s="511"/>
      <c r="AP53" s="510">
        <v>8</v>
      </c>
      <c r="AQ53" s="511"/>
      <c r="AR53" s="510">
        <v>7</v>
      </c>
      <c r="AS53" s="511"/>
    </row>
    <row r="54" spans="1:45" s="357" customFormat="1" ht="17.25" customHeight="1">
      <c r="A54" s="386" t="s">
        <v>146</v>
      </c>
      <c r="B54" s="386" t="s">
        <v>112</v>
      </c>
      <c r="C54" s="14" t="s">
        <v>29</v>
      </c>
      <c r="D54" s="376">
        <f>IF(ISBLANK(AD54),"------",(L54-5))</f>
        <v>43178</v>
      </c>
      <c r="E54" s="377">
        <f t="shared" si="40"/>
        <v>43178</v>
      </c>
      <c r="F54" s="374">
        <f>L54-5</f>
        <v>43178</v>
      </c>
      <c r="G54" s="375">
        <f t="shared" si="41"/>
        <v>43178</v>
      </c>
      <c r="H54" s="374"/>
      <c r="I54" s="377"/>
      <c r="J54" s="397" t="s">
        <v>242</v>
      </c>
      <c r="K54" s="397" t="s">
        <v>242</v>
      </c>
      <c r="L54" s="398">
        <v>43183</v>
      </c>
      <c r="M54" s="375">
        <f t="shared" ref="M54:Q54" si="87">IF(ISBLANK(L54),"",L54)</f>
        <v>43183</v>
      </c>
      <c r="N54" s="374"/>
      <c r="O54" s="377" t="str">
        <f t="shared" si="87"/>
        <v/>
      </c>
      <c r="P54" s="374"/>
      <c r="Q54" s="377" t="str">
        <f t="shared" si="87"/>
        <v/>
      </c>
      <c r="R54" s="374"/>
      <c r="S54" s="377" t="str">
        <f t="shared" si="43"/>
        <v/>
      </c>
      <c r="T54" s="374">
        <f>IF(ISBLANK(AL54),"",L54+AL54)</f>
        <v>43187</v>
      </c>
      <c r="U54" s="375">
        <f t="shared" si="44"/>
        <v>43187</v>
      </c>
      <c r="V54" s="374"/>
      <c r="W54" s="377" t="str">
        <f t="shared" si="45"/>
        <v/>
      </c>
      <c r="X54" s="374"/>
      <c r="Y54" s="377" t="str">
        <f t="shared" si="46"/>
        <v/>
      </c>
      <c r="Z54" s="374"/>
      <c r="AA54" s="377" t="str">
        <f t="shared" si="47"/>
        <v/>
      </c>
      <c r="AB54" s="411" t="s">
        <v>248</v>
      </c>
      <c r="AC54" s="418"/>
      <c r="AD54" s="413" t="s">
        <v>244</v>
      </c>
      <c r="AF54" s="510"/>
      <c r="AG54" s="511"/>
      <c r="AH54" s="510"/>
      <c r="AI54" s="511"/>
      <c r="AJ54" s="510"/>
      <c r="AK54" s="511"/>
      <c r="AL54" s="510">
        <v>4</v>
      </c>
      <c r="AM54" s="511"/>
      <c r="AN54" s="510"/>
      <c r="AO54" s="511"/>
      <c r="AP54" s="510"/>
      <c r="AQ54" s="511"/>
      <c r="AR54" s="510"/>
      <c r="AS54" s="511"/>
    </row>
    <row r="55" spans="1:45" s="357" customFormat="1" ht="17.25" hidden="1" customHeight="1">
      <c r="A55" s="388" t="str">
        <f>ECU!A60</f>
        <v xml:space="preserve">HANSE ENDURANCE </v>
      </c>
      <c r="B55" s="388" t="str">
        <f>ECU!B60</f>
        <v>17006N</v>
      </c>
      <c r="C55" s="14" t="s">
        <v>251</v>
      </c>
      <c r="D55" s="372">
        <f>IF(ISBLANK(AD55),"------",(L55-8))</f>
        <v>43194</v>
      </c>
      <c r="E55" s="373">
        <f t="shared" si="40"/>
        <v>43194</v>
      </c>
      <c r="F55" s="374">
        <f>L55-8</f>
        <v>43194</v>
      </c>
      <c r="G55" s="375">
        <f t="shared" si="41"/>
        <v>43194</v>
      </c>
      <c r="H55" s="374"/>
      <c r="I55" s="375"/>
      <c r="J55" s="397" t="s">
        <v>242</v>
      </c>
      <c r="K55" s="397" t="s">
        <v>243</v>
      </c>
      <c r="L55" s="398">
        <f t="shared" si="72"/>
        <v>43202</v>
      </c>
      <c r="M55" s="375">
        <f t="shared" ref="M55:Q55" si="88">IF(ISBLANK(L55),"",L55)</f>
        <v>43202</v>
      </c>
      <c r="N55" s="374">
        <f t="shared" ref="N55:N60" si="89">IF(ISBLANK(AF55),"",L55+AF55)</f>
        <v>43206</v>
      </c>
      <c r="O55" s="375">
        <f t="shared" si="88"/>
        <v>43206</v>
      </c>
      <c r="P55" s="374">
        <f t="shared" si="81"/>
        <v>43207</v>
      </c>
      <c r="Q55" s="375">
        <f t="shared" si="88"/>
        <v>43207</v>
      </c>
      <c r="R55" s="374">
        <f>IF(ISBLANK(AJ55),"",L55+AJ55)</f>
        <v>43208</v>
      </c>
      <c r="S55" s="375">
        <f t="shared" si="43"/>
        <v>43208</v>
      </c>
      <c r="T55" s="374"/>
      <c r="U55" s="377" t="str">
        <f t="shared" si="44"/>
        <v/>
      </c>
      <c r="V55" s="374"/>
      <c r="W55" s="377" t="str">
        <f t="shared" si="45"/>
        <v/>
      </c>
      <c r="X55" s="374"/>
      <c r="Y55" s="377" t="str">
        <f t="shared" si="46"/>
        <v/>
      </c>
      <c r="Z55" s="374"/>
      <c r="AA55" s="377" t="str">
        <f t="shared" si="47"/>
        <v/>
      </c>
      <c r="AB55" s="411" t="s">
        <v>50</v>
      </c>
      <c r="AC55" s="418"/>
      <c r="AD55" s="413" t="s">
        <v>244</v>
      </c>
      <c r="AF55" s="510">
        <v>4</v>
      </c>
      <c r="AG55" s="511"/>
      <c r="AH55" s="510">
        <v>5</v>
      </c>
      <c r="AI55" s="511"/>
      <c r="AJ55" s="510">
        <v>6</v>
      </c>
      <c r="AK55" s="511"/>
      <c r="AL55" s="510"/>
      <c r="AM55" s="511"/>
      <c r="AN55" s="510"/>
      <c r="AO55" s="511"/>
      <c r="AP55" s="510"/>
      <c r="AQ55" s="511"/>
      <c r="AR55" s="510"/>
      <c r="AS55" s="511"/>
    </row>
    <row r="56" spans="1:45" s="357" customFormat="1" ht="17.25" customHeight="1">
      <c r="A56" s="389" t="s">
        <v>113</v>
      </c>
      <c r="B56" s="389" t="s">
        <v>114</v>
      </c>
      <c r="C56" s="14" t="s">
        <v>28</v>
      </c>
      <c r="D56" s="372">
        <f>IF(ISBLANK(AD56),"------",(L56-4))</f>
        <v>43179</v>
      </c>
      <c r="E56" s="373">
        <f t="shared" si="40"/>
        <v>43179</v>
      </c>
      <c r="F56" s="374">
        <f>L56-5</f>
        <v>43178</v>
      </c>
      <c r="G56" s="375">
        <f t="shared" si="41"/>
        <v>43178</v>
      </c>
      <c r="H56" s="374"/>
      <c r="I56" s="375"/>
      <c r="J56" s="397" t="s">
        <v>242</v>
      </c>
      <c r="K56" s="397" t="s">
        <v>242</v>
      </c>
      <c r="L56" s="398">
        <f t="shared" si="72"/>
        <v>43183</v>
      </c>
      <c r="M56" s="375">
        <f t="shared" ref="M56:Q56" si="90">IF(ISBLANK(L56),"",L56)</f>
        <v>43183</v>
      </c>
      <c r="N56" s="374"/>
      <c r="O56" s="377" t="str">
        <f t="shared" si="90"/>
        <v/>
      </c>
      <c r="P56" s="374"/>
      <c r="Q56" s="377" t="str">
        <f t="shared" si="90"/>
        <v/>
      </c>
      <c r="R56" s="374">
        <f>IF(ISBLANK(AJ56),"",L56+AJ56)</f>
        <v>43187</v>
      </c>
      <c r="S56" s="375">
        <f t="shared" si="43"/>
        <v>43187</v>
      </c>
      <c r="T56" s="374"/>
      <c r="U56" s="377" t="str">
        <f t="shared" si="44"/>
        <v/>
      </c>
      <c r="V56" s="374"/>
      <c r="W56" s="377" t="str">
        <f t="shared" si="45"/>
        <v/>
      </c>
      <c r="X56" s="374"/>
      <c r="Y56" s="377" t="str">
        <f t="shared" si="46"/>
        <v/>
      </c>
      <c r="Z56" s="374"/>
      <c r="AA56" s="377" t="str">
        <f t="shared" si="47"/>
        <v/>
      </c>
      <c r="AB56" s="411" t="s">
        <v>248</v>
      </c>
      <c r="AC56" s="418"/>
      <c r="AD56" s="413" t="s">
        <v>244</v>
      </c>
      <c r="AF56" s="510"/>
      <c r="AG56" s="511"/>
      <c r="AH56" s="510"/>
      <c r="AI56" s="511"/>
      <c r="AJ56" s="510">
        <v>4</v>
      </c>
      <c r="AK56" s="511"/>
      <c r="AL56" s="510"/>
      <c r="AM56" s="511"/>
      <c r="AN56" s="510"/>
      <c r="AO56" s="511"/>
      <c r="AP56" s="510"/>
      <c r="AQ56" s="511"/>
      <c r="AR56" s="510"/>
      <c r="AS56" s="511"/>
    </row>
    <row r="57" spans="1:45" s="357" customFormat="1" ht="17.25" hidden="1" customHeight="1">
      <c r="A57" s="388" t="str">
        <f>ECU!A54</f>
        <v>GUANGZHOU TRADER</v>
      </c>
      <c r="B57" s="388" t="str">
        <f>ECU!B54</f>
        <v>17005NA</v>
      </c>
      <c r="C57" s="14" t="s">
        <v>252</v>
      </c>
      <c r="D57" s="372">
        <f>IF(ISBLANK(AD57),"------",(L57-9))</f>
        <v>42867</v>
      </c>
      <c r="E57" s="373">
        <f t="shared" si="40"/>
        <v>42867</v>
      </c>
      <c r="F57" s="374">
        <f>L57-9</f>
        <v>42867</v>
      </c>
      <c r="G57" s="375">
        <f t="shared" si="41"/>
        <v>42867</v>
      </c>
      <c r="H57" s="374"/>
      <c r="I57" s="377"/>
      <c r="J57" s="397" t="s">
        <v>242</v>
      </c>
      <c r="K57" s="397" t="s">
        <v>243</v>
      </c>
      <c r="L57" s="398">
        <f t="shared" si="72"/>
        <v>42876</v>
      </c>
      <c r="M57" s="375">
        <f t="shared" ref="M57:Q57" si="91">IF(ISBLANK(L57),"",L57)</f>
        <v>42876</v>
      </c>
      <c r="N57" s="374"/>
      <c r="O57" s="377" t="str">
        <f t="shared" si="91"/>
        <v/>
      </c>
      <c r="P57" s="374"/>
      <c r="Q57" s="377" t="str">
        <f t="shared" si="91"/>
        <v/>
      </c>
      <c r="R57" s="374"/>
      <c r="S57" s="377" t="str">
        <f t="shared" si="43"/>
        <v/>
      </c>
      <c r="T57" s="374">
        <f>IF(ISBLANK(AL57),"",L57+AL57)</f>
        <v>42879</v>
      </c>
      <c r="U57" s="375">
        <f t="shared" si="44"/>
        <v>42879</v>
      </c>
      <c r="V57" s="374">
        <f t="shared" ref="V57:V62" si="92">IF(ISBLANK(AN57),"",L57+AN57)</f>
        <v>42880</v>
      </c>
      <c r="W57" s="375">
        <f t="shared" si="45"/>
        <v>42880</v>
      </c>
      <c r="X57" s="374"/>
      <c r="Y57" s="377" t="str">
        <f t="shared" si="46"/>
        <v/>
      </c>
      <c r="Z57" s="374"/>
      <c r="AA57" s="377" t="str">
        <f t="shared" si="47"/>
        <v/>
      </c>
      <c r="AB57" s="411" t="s">
        <v>52</v>
      </c>
      <c r="AC57" s="418"/>
      <c r="AD57" s="413" t="s">
        <v>244</v>
      </c>
      <c r="AF57" s="510"/>
      <c r="AG57" s="511"/>
      <c r="AH57" s="510"/>
      <c r="AI57" s="511"/>
      <c r="AJ57" s="510"/>
      <c r="AK57" s="511"/>
      <c r="AL57" s="510">
        <v>3</v>
      </c>
      <c r="AM57" s="511"/>
      <c r="AN57" s="510">
        <v>4</v>
      </c>
      <c r="AO57" s="511"/>
      <c r="AP57" s="510"/>
      <c r="AQ57" s="511"/>
      <c r="AR57" s="510"/>
      <c r="AS57" s="511"/>
    </row>
    <row r="58" spans="1:45" s="357" customFormat="1" ht="17.25" customHeight="1">
      <c r="A58" s="390" t="s">
        <v>264</v>
      </c>
      <c r="B58" s="390" t="s">
        <v>265</v>
      </c>
      <c r="C58" s="14" t="s">
        <v>30</v>
      </c>
      <c r="D58" s="376">
        <f>IF(ISBLANK(AD58),"------",(L58-6))</f>
        <v>43173</v>
      </c>
      <c r="E58" s="377">
        <f t="shared" si="40"/>
        <v>43173</v>
      </c>
      <c r="F58" s="374">
        <f>L58-6</f>
        <v>43173</v>
      </c>
      <c r="G58" s="375">
        <f t="shared" si="41"/>
        <v>43173</v>
      </c>
      <c r="H58" s="374"/>
      <c r="I58" s="377"/>
      <c r="J58" s="397" t="s">
        <v>242</v>
      </c>
      <c r="K58" s="397" t="s">
        <v>242</v>
      </c>
      <c r="L58" s="398">
        <f t="shared" ref="L58:L64" si="93">L45+7</f>
        <v>43179</v>
      </c>
      <c r="M58" s="375">
        <f t="shared" ref="M58:Q58" si="94">IF(ISBLANK(L58),"",L58)</f>
        <v>43179</v>
      </c>
      <c r="N58" s="374"/>
      <c r="O58" s="377" t="str">
        <f t="shared" si="94"/>
        <v/>
      </c>
      <c r="P58" s="374"/>
      <c r="Q58" s="377" t="str">
        <f t="shared" si="94"/>
        <v/>
      </c>
      <c r="R58" s="374"/>
      <c r="S58" s="377" t="str">
        <f t="shared" si="43"/>
        <v/>
      </c>
      <c r="T58" s="374"/>
      <c r="U58" s="377" t="str">
        <f t="shared" si="44"/>
        <v/>
      </c>
      <c r="V58" s="374">
        <f t="shared" si="92"/>
        <v>43183</v>
      </c>
      <c r="W58" s="375">
        <f t="shared" si="45"/>
        <v>43183</v>
      </c>
      <c r="X58" s="374"/>
      <c r="Y58" s="377" t="str">
        <f t="shared" si="46"/>
        <v/>
      </c>
      <c r="Z58" s="374"/>
      <c r="AA58" s="377" t="str">
        <f t="shared" si="47"/>
        <v/>
      </c>
      <c r="AB58" s="411" t="s">
        <v>248</v>
      </c>
      <c r="AC58" s="418"/>
      <c r="AD58" s="413" t="s">
        <v>244</v>
      </c>
      <c r="AF58" s="510"/>
      <c r="AG58" s="511"/>
      <c r="AH58" s="510"/>
      <c r="AI58" s="511"/>
      <c r="AJ58" s="510"/>
      <c r="AK58" s="511"/>
      <c r="AL58" s="510"/>
      <c r="AM58" s="511"/>
      <c r="AN58" s="510">
        <v>4</v>
      </c>
      <c r="AO58" s="511"/>
      <c r="AP58" s="510"/>
      <c r="AQ58" s="511"/>
      <c r="AR58" s="510"/>
      <c r="AS58" s="511"/>
    </row>
    <row r="59" spans="1:45" s="357" customFormat="1" ht="17.25" customHeight="1">
      <c r="A59" s="386" t="s">
        <v>101</v>
      </c>
      <c r="B59" s="387" t="s">
        <v>102</v>
      </c>
      <c r="C59" s="14" t="s">
        <v>26</v>
      </c>
      <c r="D59" s="372">
        <f>IF(ISBLANK(AD59),"------",(L59-9))</f>
        <v>43172</v>
      </c>
      <c r="E59" s="373">
        <f t="shared" si="40"/>
        <v>43172</v>
      </c>
      <c r="F59" s="374">
        <f>L59-9</f>
        <v>43172</v>
      </c>
      <c r="G59" s="375">
        <f t="shared" si="41"/>
        <v>43172</v>
      </c>
      <c r="H59" s="374"/>
      <c r="I59" s="375"/>
      <c r="J59" s="397" t="s">
        <v>242</v>
      </c>
      <c r="K59" s="397" t="s">
        <v>242</v>
      </c>
      <c r="L59" s="398">
        <v>43181</v>
      </c>
      <c r="M59" s="375">
        <f t="shared" ref="M59:Q59" si="95">IF(ISBLANK(L59),"",L59)</f>
        <v>43181</v>
      </c>
      <c r="N59" s="374">
        <f t="shared" si="89"/>
        <v>43185</v>
      </c>
      <c r="O59" s="377">
        <f t="shared" si="95"/>
        <v>43185</v>
      </c>
      <c r="P59" s="374"/>
      <c r="Q59" s="377" t="str">
        <f t="shared" si="95"/>
        <v/>
      </c>
      <c r="R59" s="374"/>
      <c r="S59" s="377" t="str">
        <f t="shared" si="43"/>
        <v/>
      </c>
      <c r="T59" s="374"/>
      <c r="U59" s="377" t="str">
        <f t="shared" si="44"/>
        <v/>
      </c>
      <c r="V59" s="374"/>
      <c r="W59" s="377" t="str">
        <f t="shared" si="45"/>
        <v/>
      </c>
      <c r="X59" s="374"/>
      <c r="Y59" s="377" t="str">
        <f t="shared" si="46"/>
        <v/>
      </c>
      <c r="Z59" s="374"/>
      <c r="AA59" s="377" t="str">
        <f t="shared" si="47"/>
        <v/>
      </c>
      <c r="AB59" s="411" t="s">
        <v>248</v>
      </c>
      <c r="AC59" s="418"/>
      <c r="AD59" s="413" t="s">
        <v>244</v>
      </c>
      <c r="AF59" s="510">
        <v>4</v>
      </c>
      <c r="AG59" s="511"/>
      <c r="AH59" s="510"/>
      <c r="AI59" s="511"/>
      <c r="AJ59" s="510"/>
      <c r="AK59" s="511"/>
      <c r="AL59" s="510"/>
      <c r="AM59" s="511"/>
      <c r="AN59" s="510"/>
      <c r="AO59" s="511"/>
      <c r="AP59" s="510"/>
      <c r="AQ59" s="511"/>
      <c r="AR59" s="510"/>
      <c r="AS59" s="511"/>
    </row>
    <row r="60" spans="1:45" s="357" customFormat="1" ht="17.25" customHeight="1">
      <c r="A60" s="391" t="s">
        <v>116</v>
      </c>
      <c r="B60" s="392" t="s">
        <v>117</v>
      </c>
      <c r="C60" s="16" t="s">
        <v>26</v>
      </c>
      <c r="D60" s="393">
        <f>IF(ISBLANK(AD60),"------",(L60-8))</f>
        <v>43176</v>
      </c>
      <c r="E60" s="394">
        <f t="shared" si="40"/>
        <v>43176</v>
      </c>
      <c r="F60" s="395">
        <f>L60-8</f>
        <v>43176</v>
      </c>
      <c r="G60" s="396">
        <f t="shared" si="41"/>
        <v>43176</v>
      </c>
      <c r="H60" s="395"/>
      <c r="I60" s="394"/>
      <c r="J60" s="401" t="s">
        <v>242</v>
      </c>
      <c r="K60" s="401" t="s">
        <v>242</v>
      </c>
      <c r="L60" s="402">
        <f t="shared" si="93"/>
        <v>43184</v>
      </c>
      <c r="M60" s="396">
        <f t="shared" ref="M60:Q60" si="96">IF(ISBLANK(L60),"",L60)</f>
        <v>43184</v>
      </c>
      <c r="N60" s="395">
        <f t="shared" si="89"/>
        <v>43188</v>
      </c>
      <c r="O60" s="396">
        <f t="shared" si="96"/>
        <v>43188</v>
      </c>
      <c r="P60" s="395"/>
      <c r="Q60" s="394" t="str">
        <f t="shared" si="96"/>
        <v/>
      </c>
      <c r="R60" s="395"/>
      <c r="S60" s="394" t="str">
        <f t="shared" si="43"/>
        <v/>
      </c>
      <c r="T60" s="395"/>
      <c r="U60" s="394" t="str">
        <f t="shared" si="44"/>
        <v/>
      </c>
      <c r="V60" s="395"/>
      <c r="W60" s="394" t="str">
        <f t="shared" si="45"/>
        <v/>
      </c>
      <c r="X60" s="395"/>
      <c r="Y60" s="394" t="str">
        <f t="shared" si="46"/>
        <v/>
      </c>
      <c r="Z60" s="395"/>
      <c r="AA60" s="394" t="str">
        <f t="shared" si="47"/>
        <v/>
      </c>
      <c r="AB60" s="411" t="s">
        <v>248</v>
      </c>
      <c r="AC60" s="419"/>
      <c r="AD60" s="413" t="s">
        <v>244</v>
      </c>
      <c r="AF60" s="512">
        <v>4</v>
      </c>
      <c r="AG60" s="513"/>
      <c r="AH60" s="512"/>
      <c r="AI60" s="513"/>
      <c r="AJ60" s="512"/>
      <c r="AK60" s="513"/>
      <c r="AL60" s="512"/>
      <c r="AM60" s="513"/>
      <c r="AN60" s="512"/>
      <c r="AO60" s="513"/>
      <c r="AP60" s="512"/>
      <c r="AQ60" s="513"/>
      <c r="AR60" s="512"/>
      <c r="AS60" s="513"/>
    </row>
    <row r="61" spans="1:45" s="357" customFormat="1" ht="17.25" hidden="1" customHeight="1">
      <c r="A61" s="379" t="str">
        <f>ECU!A67</f>
        <v>LANTAU BEE</v>
      </c>
      <c r="B61" s="379" t="str">
        <f>ECU!B67</f>
        <v>17010N</v>
      </c>
      <c r="C61" s="380" t="s">
        <v>28</v>
      </c>
      <c r="D61" s="381">
        <f t="shared" ref="D61:D62" si="97">IF(ISBLANK(AD61),"------",(L61-7))</f>
        <v>43188</v>
      </c>
      <c r="E61" s="382">
        <f t="shared" si="40"/>
        <v>43188</v>
      </c>
      <c r="F61" s="383">
        <f t="shared" ref="F61:F62" si="98">L61-7</f>
        <v>43188</v>
      </c>
      <c r="G61" s="384">
        <f t="shared" si="41"/>
        <v>43188</v>
      </c>
      <c r="H61" s="383"/>
      <c r="I61" s="382"/>
      <c r="J61" s="399" t="s">
        <v>242</v>
      </c>
      <c r="K61" s="399" t="s">
        <v>243</v>
      </c>
      <c r="L61" s="400">
        <f t="shared" si="93"/>
        <v>43195</v>
      </c>
      <c r="M61" s="384">
        <f t="shared" ref="M61:Q61" si="99">IF(ISBLANK(L61),"",L61)</f>
        <v>43195</v>
      </c>
      <c r="N61" s="383"/>
      <c r="O61" s="382" t="str">
        <f t="shared" si="99"/>
        <v/>
      </c>
      <c r="P61" s="383"/>
      <c r="Q61" s="382" t="str">
        <f t="shared" si="99"/>
        <v/>
      </c>
      <c r="R61" s="383">
        <f>IF(ISBLANK(AJ61),"",L61+AJ61)</f>
        <v>43201</v>
      </c>
      <c r="S61" s="384">
        <f t="shared" si="43"/>
        <v>43201</v>
      </c>
      <c r="T61" s="383"/>
      <c r="U61" s="382" t="str">
        <f t="shared" si="44"/>
        <v/>
      </c>
      <c r="V61" s="383"/>
      <c r="W61" s="382" t="str">
        <f t="shared" si="45"/>
        <v/>
      </c>
      <c r="X61" s="383"/>
      <c r="Y61" s="382" t="str">
        <f t="shared" si="46"/>
        <v/>
      </c>
      <c r="Z61" s="383"/>
      <c r="AA61" s="382" t="str">
        <f t="shared" si="47"/>
        <v/>
      </c>
      <c r="AB61" s="414" t="s">
        <v>41</v>
      </c>
      <c r="AC61" s="415"/>
      <c r="AD61" s="413" t="s">
        <v>244</v>
      </c>
      <c r="AF61" s="514"/>
      <c r="AG61" s="515"/>
      <c r="AH61" s="514"/>
      <c r="AI61" s="515"/>
      <c r="AJ61" s="514">
        <v>6</v>
      </c>
      <c r="AK61" s="515"/>
      <c r="AL61" s="514"/>
      <c r="AM61" s="515"/>
      <c r="AN61" s="514"/>
      <c r="AO61" s="515"/>
      <c r="AP61" s="514"/>
      <c r="AQ61" s="515"/>
      <c r="AR61" s="514"/>
      <c r="AS61" s="515"/>
    </row>
    <row r="62" spans="1:45" s="357" customFormat="1" ht="17.25" hidden="1" customHeight="1">
      <c r="A62" s="385" t="str">
        <f>ECU!A73</f>
        <v>CAPE FAWLEY</v>
      </c>
      <c r="B62" s="385" t="str">
        <f>ECU!B73</f>
        <v>17007N</v>
      </c>
      <c r="C62" s="14" t="s">
        <v>30</v>
      </c>
      <c r="D62" s="372">
        <f t="shared" si="97"/>
        <v>43195</v>
      </c>
      <c r="E62" s="373">
        <f t="shared" si="40"/>
        <v>43195</v>
      </c>
      <c r="F62" s="374">
        <f t="shared" si="98"/>
        <v>43195</v>
      </c>
      <c r="G62" s="375">
        <f t="shared" si="41"/>
        <v>43195</v>
      </c>
      <c r="H62" s="374"/>
      <c r="I62" s="377"/>
      <c r="J62" s="397" t="s">
        <v>242</v>
      </c>
      <c r="K62" s="397" t="s">
        <v>243</v>
      </c>
      <c r="L62" s="398">
        <f t="shared" si="93"/>
        <v>43202</v>
      </c>
      <c r="M62" s="375">
        <f t="shared" ref="M62:Q62" si="100">IF(ISBLANK(L62),"",L62)</f>
        <v>43202</v>
      </c>
      <c r="N62" s="374"/>
      <c r="O62" s="377" t="str">
        <f t="shared" si="100"/>
        <v/>
      </c>
      <c r="P62" s="374"/>
      <c r="Q62" s="377" t="str">
        <f t="shared" si="100"/>
        <v/>
      </c>
      <c r="R62" s="374"/>
      <c r="S62" s="377" t="str">
        <f t="shared" si="43"/>
        <v/>
      </c>
      <c r="T62" s="374"/>
      <c r="U62" s="377" t="str">
        <f t="shared" si="44"/>
        <v/>
      </c>
      <c r="V62" s="374">
        <f t="shared" si="92"/>
        <v>43207</v>
      </c>
      <c r="W62" s="375">
        <f t="shared" si="45"/>
        <v>43207</v>
      </c>
      <c r="X62" s="374"/>
      <c r="Y62" s="377" t="str">
        <f t="shared" si="46"/>
        <v/>
      </c>
      <c r="Z62" s="374"/>
      <c r="AA62" s="377" t="str">
        <f t="shared" si="47"/>
        <v/>
      </c>
      <c r="AB62" s="411" t="s">
        <v>43</v>
      </c>
      <c r="AC62" s="412"/>
      <c r="AD62" s="413" t="s">
        <v>244</v>
      </c>
      <c r="AF62" s="510"/>
      <c r="AG62" s="511"/>
      <c r="AH62" s="510"/>
      <c r="AI62" s="511"/>
      <c r="AJ62" s="510"/>
      <c r="AK62" s="511"/>
      <c r="AL62" s="510"/>
      <c r="AM62" s="511"/>
      <c r="AN62" s="510">
        <v>5</v>
      </c>
      <c r="AO62" s="511"/>
      <c r="AP62" s="510"/>
      <c r="AQ62" s="511"/>
      <c r="AR62" s="510"/>
      <c r="AS62" s="511"/>
    </row>
    <row r="63" spans="1:45" s="357" customFormat="1" hidden="1">
      <c r="A63" s="385" t="str">
        <f>ECU!A49</f>
        <v xml:space="preserve">MOL GRANDEUR </v>
      </c>
      <c r="B63" s="385" t="str">
        <f>ECU!B49</f>
        <v>N131</v>
      </c>
      <c r="C63" s="14" t="s">
        <v>245</v>
      </c>
      <c r="D63" s="372">
        <f>IF(ISBLANK(AD63),"------",(L63-8))</f>
        <v>43201</v>
      </c>
      <c r="E63" s="373">
        <f t="shared" si="40"/>
        <v>43201</v>
      </c>
      <c r="F63" s="374">
        <f>L63-8</f>
        <v>43201</v>
      </c>
      <c r="G63" s="375">
        <f t="shared" si="41"/>
        <v>43201</v>
      </c>
      <c r="H63" s="374"/>
      <c r="I63" s="377"/>
      <c r="J63" s="397" t="s">
        <v>242</v>
      </c>
      <c r="K63" s="397" t="s">
        <v>243</v>
      </c>
      <c r="L63" s="398">
        <f t="shared" si="93"/>
        <v>43209</v>
      </c>
      <c r="M63" s="375">
        <f t="shared" ref="M63:Q63" si="101">IF(ISBLANK(L63),"",L63)</f>
        <v>43209</v>
      </c>
      <c r="N63" s="374">
        <f>IF(ISBLANK(AF63),"",L63+AF63)</f>
        <v>43212</v>
      </c>
      <c r="O63" s="375">
        <f t="shared" si="101"/>
        <v>43212</v>
      </c>
      <c r="P63" s="374">
        <f t="shared" ref="P63:P68" si="102">IF(ISBLANK(AH63),"",L63+AH63)</f>
        <v>43213</v>
      </c>
      <c r="Q63" s="375">
        <f t="shared" si="101"/>
        <v>43213</v>
      </c>
      <c r="R63" s="374"/>
      <c r="S63" s="377" t="str">
        <f t="shared" si="43"/>
        <v/>
      </c>
      <c r="T63" s="374"/>
      <c r="U63" s="377" t="str">
        <f t="shared" si="44"/>
        <v/>
      </c>
      <c r="V63" s="374"/>
      <c r="W63" s="377" t="str">
        <f t="shared" si="45"/>
        <v/>
      </c>
      <c r="X63" s="374"/>
      <c r="Y63" s="377" t="str">
        <f t="shared" si="46"/>
        <v/>
      </c>
      <c r="Z63" s="374"/>
      <c r="AA63" s="377" t="str">
        <f t="shared" si="47"/>
        <v/>
      </c>
      <c r="AB63" s="411" t="s">
        <v>246</v>
      </c>
      <c r="AC63" s="412"/>
      <c r="AD63" s="413" t="s">
        <v>244</v>
      </c>
      <c r="AF63" s="510">
        <v>3</v>
      </c>
      <c r="AG63" s="511"/>
      <c r="AH63" s="510">
        <v>4</v>
      </c>
      <c r="AI63" s="511"/>
      <c r="AJ63" s="510"/>
      <c r="AK63" s="511"/>
      <c r="AL63" s="510"/>
      <c r="AM63" s="511"/>
      <c r="AN63" s="510"/>
      <c r="AO63" s="511"/>
      <c r="AP63" s="510"/>
      <c r="AQ63" s="511"/>
      <c r="AR63" s="510"/>
      <c r="AS63" s="511"/>
    </row>
    <row r="64" spans="1:45" s="357" customFormat="1" ht="17.25" hidden="1" customHeight="1">
      <c r="A64" s="385" t="str">
        <f>ECU!A43</f>
        <v>BELLAVIA</v>
      </c>
      <c r="B64" s="385" t="str">
        <f>ECU!B43</f>
        <v>E033</v>
      </c>
      <c r="C64" s="14" t="s">
        <v>29</v>
      </c>
      <c r="D64" s="372">
        <f>IF(ISBLANK(AD64),"------",(L64-8))</f>
        <v>42873</v>
      </c>
      <c r="E64" s="373">
        <f t="shared" si="40"/>
        <v>42873</v>
      </c>
      <c r="F64" s="374">
        <f>L64-8</f>
        <v>42873</v>
      </c>
      <c r="G64" s="375">
        <f t="shared" si="41"/>
        <v>42873</v>
      </c>
      <c r="H64" s="374"/>
      <c r="I64" s="375"/>
      <c r="J64" s="397" t="s">
        <v>242</v>
      </c>
      <c r="K64" s="397" t="s">
        <v>243</v>
      </c>
      <c r="L64" s="398">
        <f t="shared" si="93"/>
        <v>42881</v>
      </c>
      <c r="M64" s="375">
        <f t="shared" ref="M64:Q64" si="103">IF(ISBLANK(L64),"",L64)</f>
        <v>42881</v>
      </c>
      <c r="N64" s="374"/>
      <c r="O64" s="377" t="str">
        <f t="shared" si="103"/>
        <v/>
      </c>
      <c r="P64" s="374"/>
      <c r="Q64" s="377" t="str">
        <f t="shared" si="103"/>
        <v/>
      </c>
      <c r="R64" s="374"/>
      <c r="S64" s="377" t="str">
        <f t="shared" si="43"/>
        <v/>
      </c>
      <c r="T64" s="374">
        <f>IF(ISBLANK(AL64),"",L64+AL64)</f>
        <v>42884</v>
      </c>
      <c r="U64" s="375">
        <f t="shared" si="44"/>
        <v>42884</v>
      </c>
      <c r="V64" s="374"/>
      <c r="W64" s="377" t="str">
        <f t="shared" si="45"/>
        <v/>
      </c>
      <c r="X64" s="374"/>
      <c r="Y64" s="377" t="str">
        <f t="shared" si="46"/>
        <v/>
      </c>
      <c r="Z64" s="374"/>
      <c r="AA64" s="377" t="str">
        <f t="shared" si="47"/>
        <v/>
      </c>
      <c r="AB64" s="411" t="s">
        <v>37</v>
      </c>
      <c r="AC64" s="412"/>
      <c r="AD64" s="413" t="s">
        <v>244</v>
      </c>
      <c r="AF64" s="510"/>
      <c r="AG64" s="511"/>
      <c r="AH64" s="510"/>
      <c r="AI64" s="511"/>
      <c r="AJ64" s="510"/>
      <c r="AK64" s="511"/>
      <c r="AL64" s="510">
        <v>3</v>
      </c>
      <c r="AM64" s="511"/>
      <c r="AN64" s="510"/>
      <c r="AO64" s="511"/>
      <c r="AP64" s="510"/>
      <c r="AQ64" s="511"/>
      <c r="AR64" s="510"/>
      <c r="AS64" s="511"/>
    </row>
    <row r="65" spans="1:45" s="357" customFormat="1" ht="17.25" customHeight="1">
      <c r="A65" s="386" t="s">
        <v>266</v>
      </c>
      <c r="B65" s="387" t="s">
        <v>118</v>
      </c>
      <c r="C65" s="14" t="s">
        <v>27</v>
      </c>
      <c r="D65" s="376">
        <f>IF(ISBLANK(AD65),"------",(L65-6))</f>
        <v>43182</v>
      </c>
      <c r="E65" s="377">
        <f t="shared" si="40"/>
        <v>43182</v>
      </c>
      <c r="F65" s="374">
        <f>L65-6</f>
        <v>43182</v>
      </c>
      <c r="G65" s="375">
        <f t="shared" si="41"/>
        <v>43182</v>
      </c>
      <c r="H65" s="374"/>
      <c r="I65" s="375"/>
      <c r="J65" s="397" t="s">
        <v>242</v>
      </c>
      <c r="K65" s="397" t="s">
        <v>242</v>
      </c>
      <c r="L65" s="398">
        <f t="shared" ref="L65:L77" si="104">L52+7</f>
        <v>43188</v>
      </c>
      <c r="M65" s="375">
        <f t="shared" ref="M65:Q65" si="105">IF(ISBLANK(L65),"",L65)</f>
        <v>43188</v>
      </c>
      <c r="N65" s="374"/>
      <c r="O65" s="377" t="str">
        <f t="shared" si="105"/>
        <v/>
      </c>
      <c r="P65" s="374">
        <f t="shared" si="102"/>
        <v>43192</v>
      </c>
      <c r="Q65" s="375">
        <f t="shared" si="105"/>
        <v>43192</v>
      </c>
      <c r="R65" s="374"/>
      <c r="S65" s="377" t="str">
        <f t="shared" si="43"/>
        <v/>
      </c>
      <c r="T65" s="374"/>
      <c r="U65" s="377" t="str">
        <f t="shared" si="44"/>
        <v/>
      </c>
      <c r="V65" s="374"/>
      <c r="W65" s="377" t="str">
        <f t="shared" si="45"/>
        <v/>
      </c>
      <c r="X65" s="374"/>
      <c r="Y65" s="377" t="str">
        <f t="shared" si="46"/>
        <v/>
      </c>
      <c r="Z65" s="374"/>
      <c r="AA65" s="377" t="str">
        <f t="shared" si="47"/>
        <v/>
      </c>
      <c r="AB65" s="411" t="s">
        <v>248</v>
      </c>
      <c r="AC65" s="418"/>
      <c r="AD65" s="413" t="s">
        <v>244</v>
      </c>
      <c r="AF65" s="510"/>
      <c r="AG65" s="511"/>
      <c r="AH65" s="510">
        <v>4</v>
      </c>
      <c r="AI65" s="511"/>
      <c r="AJ65" s="510"/>
      <c r="AK65" s="511"/>
      <c r="AL65" s="510"/>
      <c r="AM65" s="511"/>
      <c r="AN65" s="510"/>
      <c r="AO65" s="511"/>
      <c r="AP65" s="510"/>
      <c r="AQ65" s="511"/>
      <c r="AR65" s="510"/>
      <c r="AS65" s="511"/>
    </row>
    <row r="66" spans="1:45" s="357" customFormat="1" ht="17.25" hidden="1" customHeight="1">
      <c r="A66" s="388" t="str">
        <f>ECU!A79</f>
        <v>UNI-ARISE</v>
      </c>
      <c r="B66" s="388" t="str">
        <f>ECU!B79</f>
        <v>N492</v>
      </c>
      <c r="C66" s="14" t="s">
        <v>249</v>
      </c>
      <c r="D66" s="372">
        <f t="shared" ref="D66:D68" si="106">IF(ISBLANK(AD66),"------",(L66-8))</f>
        <v>43187</v>
      </c>
      <c r="E66" s="373">
        <f t="shared" si="40"/>
        <v>43187</v>
      </c>
      <c r="F66" s="374">
        <f t="shared" ref="F66:F68" si="107">L66-8</f>
        <v>43187</v>
      </c>
      <c r="G66" s="375">
        <f t="shared" si="41"/>
        <v>43187</v>
      </c>
      <c r="H66" s="374"/>
      <c r="I66" s="377"/>
      <c r="J66" s="397" t="s">
        <v>242</v>
      </c>
      <c r="K66" s="397" t="s">
        <v>243</v>
      </c>
      <c r="L66" s="398">
        <f t="shared" si="104"/>
        <v>43195</v>
      </c>
      <c r="M66" s="375">
        <f t="shared" ref="M66:Q66" si="108">IF(ISBLANK(L66),"",L66)</f>
        <v>43195</v>
      </c>
      <c r="N66" s="374"/>
      <c r="O66" s="377" t="str">
        <f t="shared" si="108"/>
        <v/>
      </c>
      <c r="P66" s="374"/>
      <c r="Q66" s="377" t="str">
        <f t="shared" si="108"/>
        <v/>
      </c>
      <c r="R66" s="374"/>
      <c r="S66" s="377" t="str">
        <f t="shared" si="43"/>
        <v/>
      </c>
      <c r="T66" s="374"/>
      <c r="U66" s="377" t="str">
        <f t="shared" si="44"/>
        <v/>
      </c>
      <c r="V66" s="374"/>
      <c r="W66" s="377" t="str">
        <f t="shared" si="45"/>
        <v/>
      </c>
      <c r="X66" s="374">
        <f>IF(ISBLANK(AP66),"",L66+AP66)</f>
        <v>43203</v>
      </c>
      <c r="Y66" s="375">
        <f t="shared" si="46"/>
        <v>43203</v>
      </c>
      <c r="Z66" s="374">
        <f>IF(ISBLANK(AR66),"",L66+AR66)</f>
        <v>43202</v>
      </c>
      <c r="AA66" s="375">
        <f t="shared" si="47"/>
        <v>43202</v>
      </c>
      <c r="AB66" s="411" t="s">
        <v>250</v>
      </c>
      <c r="AC66" s="418"/>
      <c r="AD66" s="413" t="s">
        <v>244</v>
      </c>
      <c r="AF66" s="510"/>
      <c r="AG66" s="511"/>
      <c r="AH66" s="510"/>
      <c r="AI66" s="511"/>
      <c r="AJ66" s="510"/>
      <c r="AK66" s="511"/>
      <c r="AL66" s="510"/>
      <c r="AM66" s="511"/>
      <c r="AN66" s="510"/>
      <c r="AO66" s="511"/>
      <c r="AP66" s="510">
        <v>8</v>
      </c>
      <c r="AQ66" s="511"/>
      <c r="AR66" s="510">
        <v>7</v>
      </c>
      <c r="AS66" s="511"/>
    </row>
    <row r="67" spans="1:45" s="357" customFormat="1" ht="17.25" customHeight="1">
      <c r="A67" s="386" t="s">
        <v>156</v>
      </c>
      <c r="B67" s="386" t="s">
        <v>127</v>
      </c>
      <c r="C67" s="14" t="s">
        <v>29</v>
      </c>
      <c r="D67" s="376">
        <f>IF(ISBLANK(AD67),"------",(L67-5))</f>
        <v>43185</v>
      </c>
      <c r="E67" s="377">
        <f t="shared" si="40"/>
        <v>43185</v>
      </c>
      <c r="F67" s="374">
        <f>L67-5</f>
        <v>43185</v>
      </c>
      <c r="G67" s="375">
        <f t="shared" si="41"/>
        <v>43185</v>
      </c>
      <c r="H67" s="374"/>
      <c r="I67" s="377"/>
      <c r="J67" s="397" t="s">
        <v>242</v>
      </c>
      <c r="K67" s="397" t="s">
        <v>242</v>
      </c>
      <c r="L67" s="398">
        <f t="shared" si="104"/>
        <v>43190</v>
      </c>
      <c r="M67" s="375">
        <f t="shared" ref="M67:Q67" si="109">IF(ISBLANK(L67),"",L67)</f>
        <v>43190</v>
      </c>
      <c r="N67" s="374"/>
      <c r="O67" s="377" t="str">
        <f t="shared" si="109"/>
        <v/>
      </c>
      <c r="P67" s="374"/>
      <c r="Q67" s="377" t="str">
        <f t="shared" si="109"/>
        <v/>
      </c>
      <c r="R67" s="374"/>
      <c r="S67" s="377" t="str">
        <f t="shared" si="43"/>
        <v/>
      </c>
      <c r="T67" s="374">
        <f>IF(ISBLANK(AL67),"",L67+AL67)</f>
        <v>43194</v>
      </c>
      <c r="U67" s="375">
        <f t="shared" si="44"/>
        <v>43194</v>
      </c>
      <c r="V67" s="374"/>
      <c r="W67" s="377" t="str">
        <f t="shared" si="45"/>
        <v/>
      </c>
      <c r="X67" s="374"/>
      <c r="Y67" s="377" t="str">
        <f t="shared" si="46"/>
        <v/>
      </c>
      <c r="Z67" s="374"/>
      <c r="AA67" s="377" t="str">
        <f t="shared" si="47"/>
        <v/>
      </c>
      <c r="AB67" s="411" t="s">
        <v>248</v>
      </c>
      <c r="AC67" s="418"/>
      <c r="AD67" s="413" t="s">
        <v>244</v>
      </c>
      <c r="AF67" s="510"/>
      <c r="AG67" s="511"/>
      <c r="AH67" s="510"/>
      <c r="AI67" s="511"/>
      <c r="AJ67" s="510"/>
      <c r="AK67" s="511"/>
      <c r="AL67" s="510">
        <v>4</v>
      </c>
      <c r="AM67" s="511"/>
      <c r="AN67" s="510"/>
      <c r="AO67" s="511"/>
      <c r="AP67" s="510"/>
      <c r="AQ67" s="511"/>
      <c r="AR67" s="510"/>
      <c r="AS67" s="511"/>
    </row>
    <row r="68" spans="1:45" s="357" customFormat="1" ht="17.25" hidden="1" customHeight="1">
      <c r="A68" s="388" t="str">
        <f>ECU!A61</f>
        <v>LANTAU BREEZE</v>
      </c>
      <c r="B68" s="388" t="str">
        <f>ECU!B61</f>
        <v>17007N</v>
      </c>
      <c r="C68" s="14" t="s">
        <v>251</v>
      </c>
      <c r="D68" s="372">
        <f t="shared" si="106"/>
        <v>43201</v>
      </c>
      <c r="E68" s="373">
        <f t="shared" si="40"/>
        <v>43201</v>
      </c>
      <c r="F68" s="374">
        <f t="shared" si="107"/>
        <v>43201</v>
      </c>
      <c r="G68" s="375">
        <f t="shared" si="41"/>
        <v>43201</v>
      </c>
      <c r="H68" s="374"/>
      <c r="I68" s="375"/>
      <c r="J68" s="397" t="s">
        <v>242</v>
      </c>
      <c r="K68" s="397" t="s">
        <v>243</v>
      </c>
      <c r="L68" s="398">
        <f t="shared" si="104"/>
        <v>43209</v>
      </c>
      <c r="M68" s="375">
        <f t="shared" ref="M68:Q68" si="110">IF(ISBLANK(L68),"",L68)</f>
        <v>43209</v>
      </c>
      <c r="N68" s="374">
        <f t="shared" ref="N68:N73" si="111">IF(ISBLANK(AF68),"",L68+AF68)</f>
        <v>43213</v>
      </c>
      <c r="O68" s="375">
        <f t="shared" si="110"/>
        <v>43213</v>
      </c>
      <c r="P68" s="374">
        <f t="shared" si="102"/>
        <v>43214</v>
      </c>
      <c r="Q68" s="375">
        <f t="shared" si="110"/>
        <v>43214</v>
      </c>
      <c r="R68" s="374">
        <f>IF(ISBLANK(AJ68),"",L68+AJ68)</f>
        <v>43215</v>
      </c>
      <c r="S68" s="375">
        <f t="shared" si="43"/>
        <v>43215</v>
      </c>
      <c r="T68" s="374"/>
      <c r="U68" s="377" t="str">
        <f t="shared" si="44"/>
        <v/>
      </c>
      <c r="V68" s="374"/>
      <c r="W68" s="377" t="str">
        <f t="shared" si="45"/>
        <v/>
      </c>
      <c r="X68" s="374"/>
      <c r="Y68" s="377" t="str">
        <f t="shared" si="46"/>
        <v/>
      </c>
      <c r="Z68" s="374"/>
      <c r="AA68" s="377" t="str">
        <f t="shared" si="47"/>
        <v/>
      </c>
      <c r="AB68" s="411" t="s">
        <v>50</v>
      </c>
      <c r="AC68" s="418"/>
      <c r="AD68" s="413" t="s">
        <v>244</v>
      </c>
      <c r="AF68" s="510">
        <v>4</v>
      </c>
      <c r="AG68" s="511"/>
      <c r="AH68" s="510">
        <v>5</v>
      </c>
      <c r="AI68" s="511"/>
      <c r="AJ68" s="510">
        <v>6</v>
      </c>
      <c r="AK68" s="511"/>
      <c r="AL68" s="510"/>
      <c r="AM68" s="511"/>
      <c r="AN68" s="510"/>
      <c r="AO68" s="511"/>
      <c r="AP68" s="510"/>
      <c r="AQ68" s="511"/>
      <c r="AR68" s="510"/>
      <c r="AS68" s="511"/>
    </row>
    <row r="69" spans="1:45" s="357" customFormat="1" ht="17.25" customHeight="1">
      <c r="A69" s="389" t="s">
        <v>96</v>
      </c>
      <c r="B69" s="389" t="s">
        <v>128</v>
      </c>
      <c r="C69" s="14" t="s">
        <v>28</v>
      </c>
      <c r="D69" s="372">
        <f>IF(ISBLANK(AD69),"------",(L69-4))</f>
        <v>43186</v>
      </c>
      <c r="E69" s="373">
        <f t="shared" si="40"/>
        <v>43186</v>
      </c>
      <c r="F69" s="374">
        <f>L69-5</f>
        <v>43185</v>
      </c>
      <c r="G69" s="375">
        <f t="shared" si="41"/>
        <v>43185</v>
      </c>
      <c r="H69" s="374"/>
      <c r="I69" s="375"/>
      <c r="J69" s="397" t="s">
        <v>242</v>
      </c>
      <c r="K69" s="397" t="s">
        <v>242</v>
      </c>
      <c r="L69" s="398">
        <f t="shared" si="104"/>
        <v>43190</v>
      </c>
      <c r="M69" s="375">
        <f t="shared" ref="M69:Q69" si="112">IF(ISBLANK(L69),"",L69)</f>
        <v>43190</v>
      </c>
      <c r="N69" s="374"/>
      <c r="O69" s="377" t="str">
        <f t="shared" si="112"/>
        <v/>
      </c>
      <c r="P69" s="374"/>
      <c r="Q69" s="377" t="str">
        <f t="shared" si="112"/>
        <v/>
      </c>
      <c r="R69" s="374">
        <f>IF(ISBLANK(AJ69),"",L69+AJ69)</f>
        <v>43194</v>
      </c>
      <c r="S69" s="375">
        <f t="shared" si="43"/>
        <v>43194</v>
      </c>
      <c r="T69" s="374"/>
      <c r="U69" s="377" t="str">
        <f t="shared" si="44"/>
        <v/>
      </c>
      <c r="V69" s="374"/>
      <c r="W69" s="377" t="str">
        <f t="shared" si="45"/>
        <v/>
      </c>
      <c r="X69" s="374"/>
      <c r="Y69" s="377" t="str">
        <f t="shared" si="46"/>
        <v/>
      </c>
      <c r="Z69" s="374"/>
      <c r="AA69" s="377" t="str">
        <f t="shared" si="47"/>
        <v/>
      </c>
      <c r="AB69" s="411" t="s">
        <v>248</v>
      </c>
      <c r="AC69" s="418"/>
      <c r="AD69" s="413" t="s">
        <v>244</v>
      </c>
      <c r="AF69" s="510"/>
      <c r="AG69" s="511"/>
      <c r="AH69" s="510"/>
      <c r="AI69" s="511"/>
      <c r="AJ69" s="510">
        <v>4</v>
      </c>
      <c r="AK69" s="511"/>
      <c r="AL69" s="510"/>
      <c r="AM69" s="511"/>
      <c r="AN69" s="510"/>
      <c r="AO69" s="511"/>
      <c r="AP69" s="510"/>
      <c r="AQ69" s="511"/>
      <c r="AR69" s="510"/>
      <c r="AS69" s="511"/>
    </row>
    <row r="70" spans="1:45" s="357" customFormat="1" ht="17.25" hidden="1" customHeight="1">
      <c r="A70" s="388" t="str">
        <f>ECU!A55</f>
        <v xml:space="preserve">SUNRISE SURABAYA </v>
      </c>
      <c r="B70" s="388" t="str">
        <f>ECU!B55</f>
        <v>17005NA</v>
      </c>
      <c r="C70" s="14" t="s">
        <v>252</v>
      </c>
      <c r="D70" s="372">
        <f>IF(ISBLANK(AD70),"------",(L70-9))</f>
        <v>42874</v>
      </c>
      <c r="E70" s="373">
        <f t="shared" si="40"/>
        <v>42874</v>
      </c>
      <c r="F70" s="374">
        <f>L70-9</f>
        <v>42874</v>
      </c>
      <c r="G70" s="375">
        <f t="shared" si="41"/>
        <v>42874</v>
      </c>
      <c r="H70" s="374"/>
      <c r="I70" s="377"/>
      <c r="J70" s="397" t="s">
        <v>242</v>
      </c>
      <c r="K70" s="397" t="s">
        <v>243</v>
      </c>
      <c r="L70" s="398">
        <f t="shared" si="104"/>
        <v>42883</v>
      </c>
      <c r="M70" s="375">
        <f t="shared" ref="M70:Q70" si="113">IF(ISBLANK(L70),"",L70)</f>
        <v>42883</v>
      </c>
      <c r="N70" s="374"/>
      <c r="O70" s="377" t="str">
        <f t="shared" si="113"/>
        <v/>
      </c>
      <c r="P70" s="374"/>
      <c r="Q70" s="377" t="str">
        <f t="shared" si="113"/>
        <v/>
      </c>
      <c r="R70" s="374"/>
      <c r="S70" s="377" t="str">
        <f t="shared" si="43"/>
        <v/>
      </c>
      <c r="T70" s="374">
        <f>IF(ISBLANK(AL70),"",L70+AL70)</f>
        <v>42886</v>
      </c>
      <c r="U70" s="375">
        <f t="shared" si="44"/>
        <v>42886</v>
      </c>
      <c r="V70" s="374">
        <f t="shared" ref="V70:V75" si="114">IF(ISBLANK(AN70),"",L70+AN70)</f>
        <v>42887</v>
      </c>
      <c r="W70" s="375">
        <f t="shared" si="45"/>
        <v>42887</v>
      </c>
      <c r="X70" s="374"/>
      <c r="Y70" s="377" t="str">
        <f t="shared" si="46"/>
        <v/>
      </c>
      <c r="Z70" s="374"/>
      <c r="AA70" s="377" t="str">
        <f t="shared" si="47"/>
        <v/>
      </c>
      <c r="AB70" s="411" t="s">
        <v>52</v>
      </c>
      <c r="AC70" s="418"/>
      <c r="AD70" s="413" t="s">
        <v>244</v>
      </c>
      <c r="AF70" s="510"/>
      <c r="AG70" s="511"/>
      <c r="AH70" s="510"/>
      <c r="AI70" s="511"/>
      <c r="AJ70" s="510"/>
      <c r="AK70" s="511"/>
      <c r="AL70" s="510">
        <v>3</v>
      </c>
      <c r="AM70" s="511"/>
      <c r="AN70" s="510">
        <v>4</v>
      </c>
      <c r="AO70" s="511"/>
      <c r="AP70" s="510"/>
      <c r="AQ70" s="511"/>
      <c r="AR70" s="510"/>
      <c r="AS70" s="511"/>
    </row>
    <row r="71" spans="1:45" s="357" customFormat="1" ht="17.25" customHeight="1">
      <c r="A71" s="420" t="s">
        <v>187</v>
      </c>
      <c r="B71" s="420" t="s">
        <v>267</v>
      </c>
      <c r="C71" s="421" t="s">
        <v>30</v>
      </c>
      <c r="D71" s="376">
        <f>IF(ISBLANK(AD71),"------",(L71-6))</f>
        <v>43180</v>
      </c>
      <c r="E71" s="377">
        <f t="shared" si="40"/>
        <v>43180</v>
      </c>
      <c r="F71" s="374">
        <f>L71-6</f>
        <v>43180</v>
      </c>
      <c r="G71" s="375">
        <f t="shared" si="41"/>
        <v>43180</v>
      </c>
      <c r="H71" s="374"/>
      <c r="I71" s="377"/>
      <c r="J71" s="397" t="s">
        <v>242</v>
      </c>
      <c r="K71" s="397" t="s">
        <v>242</v>
      </c>
      <c r="L71" s="398">
        <f t="shared" si="104"/>
        <v>43186</v>
      </c>
      <c r="M71" s="375">
        <f t="shared" ref="M71:Q71" si="115">IF(ISBLANK(L71),"",L71)</f>
        <v>43186</v>
      </c>
      <c r="N71" s="374"/>
      <c r="O71" s="377" t="str">
        <f t="shared" si="115"/>
        <v/>
      </c>
      <c r="P71" s="374"/>
      <c r="Q71" s="377" t="str">
        <f t="shared" si="115"/>
        <v/>
      </c>
      <c r="R71" s="374"/>
      <c r="S71" s="377" t="str">
        <f t="shared" si="43"/>
        <v/>
      </c>
      <c r="T71" s="374"/>
      <c r="U71" s="377" t="str">
        <f t="shared" si="44"/>
        <v/>
      </c>
      <c r="V71" s="374">
        <f t="shared" si="114"/>
        <v>43190</v>
      </c>
      <c r="W71" s="375">
        <f t="shared" si="45"/>
        <v>43190</v>
      </c>
      <c r="X71" s="374"/>
      <c r="Y71" s="377" t="str">
        <f t="shared" si="46"/>
        <v/>
      </c>
      <c r="Z71" s="374"/>
      <c r="AA71" s="377" t="str">
        <f t="shared" si="47"/>
        <v/>
      </c>
      <c r="AB71" s="411" t="s">
        <v>248</v>
      </c>
      <c r="AC71" s="418"/>
      <c r="AD71" s="413" t="s">
        <v>244</v>
      </c>
      <c r="AF71" s="510"/>
      <c r="AG71" s="511"/>
      <c r="AH71" s="510"/>
      <c r="AI71" s="511"/>
      <c r="AJ71" s="510"/>
      <c r="AK71" s="511"/>
      <c r="AL71" s="510"/>
      <c r="AM71" s="511"/>
      <c r="AN71" s="510">
        <v>4</v>
      </c>
      <c r="AO71" s="511"/>
      <c r="AP71" s="510"/>
      <c r="AQ71" s="511"/>
      <c r="AR71" s="510"/>
      <c r="AS71" s="511"/>
    </row>
    <row r="72" spans="1:45" s="357" customFormat="1" ht="17.25" customHeight="1">
      <c r="A72" s="386" t="s">
        <v>266</v>
      </c>
      <c r="B72" s="387" t="s">
        <v>118</v>
      </c>
      <c r="C72" s="14" t="s">
        <v>26</v>
      </c>
      <c r="D72" s="372">
        <f>IF(ISBLANK(AD72),"------",(L72-9))</f>
        <v>43179</v>
      </c>
      <c r="E72" s="373">
        <f t="shared" si="40"/>
        <v>43179</v>
      </c>
      <c r="F72" s="374">
        <f>L72-9</f>
        <v>43179</v>
      </c>
      <c r="G72" s="375">
        <f t="shared" si="41"/>
        <v>43179</v>
      </c>
      <c r="H72" s="374"/>
      <c r="I72" s="375"/>
      <c r="J72" s="397" t="s">
        <v>242</v>
      </c>
      <c r="K72" s="397" t="s">
        <v>242</v>
      </c>
      <c r="L72" s="398">
        <v>43188</v>
      </c>
      <c r="M72" s="375">
        <f t="shared" ref="M72:Q72" si="116">IF(ISBLANK(L72),"",L72)</f>
        <v>43188</v>
      </c>
      <c r="N72" s="374">
        <f t="shared" si="111"/>
        <v>43192</v>
      </c>
      <c r="O72" s="377">
        <f t="shared" si="116"/>
        <v>43192</v>
      </c>
      <c r="P72" s="374"/>
      <c r="Q72" s="377" t="str">
        <f t="shared" si="116"/>
        <v/>
      </c>
      <c r="R72" s="374"/>
      <c r="S72" s="377" t="str">
        <f t="shared" si="43"/>
        <v/>
      </c>
      <c r="T72" s="374"/>
      <c r="U72" s="377" t="str">
        <f t="shared" si="44"/>
        <v/>
      </c>
      <c r="V72" s="374"/>
      <c r="W72" s="377" t="str">
        <f t="shared" si="45"/>
        <v/>
      </c>
      <c r="X72" s="374"/>
      <c r="Y72" s="377" t="str">
        <f t="shared" si="46"/>
        <v/>
      </c>
      <c r="Z72" s="374"/>
      <c r="AA72" s="377" t="str">
        <f t="shared" si="47"/>
        <v/>
      </c>
      <c r="AB72" s="411" t="s">
        <v>248</v>
      </c>
      <c r="AC72" s="418"/>
      <c r="AD72" s="413" t="s">
        <v>244</v>
      </c>
      <c r="AF72" s="510">
        <v>4</v>
      </c>
      <c r="AG72" s="511"/>
      <c r="AH72" s="510"/>
      <c r="AI72" s="511"/>
      <c r="AJ72" s="510"/>
      <c r="AK72" s="511"/>
      <c r="AL72" s="510"/>
      <c r="AM72" s="511"/>
      <c r="AN72" s="510"/>
      <c r="AO72" s="511"/>
      <c r="AP72" s="510"/>
      <c r="AQ72" s="511"/>
      <c r="AR72" s="510"/>
      <c r="AS72" s="511"/>
    </row>
    <row r="73" spans="1:45" s="357" customFormat="1" ht="17.25" customHeight="1">
      <c r="A73" s="391" t="s">
        <v>76</v>
      </c>
      <c r="B73" s="392" t="s">
        <v>130</v>
      </c>
      <c r="C73" s="16" t="s">
        <v>26</v>
      </c>
      <c r="D73" s="393">
        <f>IF(ISBLANK(AD73),"------",(L73-8))</f>
        <v>43183</v>
      </c>
      <c r="E73" s="394">
        <f t="shared" si="40"/>
        <v>43183</v>
      </c>
      <c r="F73" s="395">
        <f>L73-8</f>
        <v>43183</v>
      </c>
      <c r="G73" s="396">
        <f t="shared" si="41"/>
        <v>43183</v>
      </c>
      <c r="H73" s="395"/>
      <c r="I73" s="394"/>
      <c r="J73" s="401" t="s">
        <v>242</v>
      </c>
      <c r="K73" s="401" t="s">
        <v>242</v>
      </c>
      <c r="L73" s="402">
        <f t="shared" si="104"/>
        <v>43191</v>
      </c>
      <c r="M73" s="396">
        <f t="shared" ref="M73:Q73" si="117">IF(ISBLANK(L73),"",L73)</f>
        <v>43191</v>
      </c>
      <c r="N73" s="395">
        <f t="shared" si="111"/>
        <v>43195</v>
      </c>
      <c r="O73" s="396">
        <f t="shared" si="117"/>
        <v>43195</v>
      </c>
      <c r="P73" s="395"/>
      <c r="Q73" s="394" t="str">
        <f t="shared" si="117"/>
        <v/>
      </c>
      <c r="R73" s="395"/>
      <c r="S73" s="394" t="str">
        <f t="shared" si="43"/>
        <v/>
      </c>
      <c r="T73" s="395"/>
      <c r="U73" s="394" t="str">
        <f t="shared" si="44"/>
        <v/>
      </c>
      <c r="V73" s="395"/>
      <c r="W73" s="394" t="str">
        <f t="shared" si="45"/>
        <v/>
      </c>
      <c r="X73" s="395"/>
      <c r="Y73" s="394" t="str">
        <f t="shared" si="46"/>
        <v/>
      </c>
      <c r="Z73" s="395"/>
      <c r="AA73" s="394" t="str">
        <f t="shared" si="47"/>
        <v/>
      </c>
      <c r="AB73" s="411" t="s">
        <v>248</v>
      </c>
      <c r="AC73" s="419"/>
      <c r="AD73" s="413" t="s">
        <v>244</v>
      </c>
      <c r="AF73" s="512">
        <v>4</v>
      </c>
      <c r="AG73" s="513"/>
      <c r="AH73" s="512"/>
      <c r="AI73" s="513"/>
      <c r="AJ73" s="512"/>
      <c r="AK73" s="513"/>
      <c r="AL73" s="512"/>
      <c r="AM73" s="513"/>
      <c r="AN73" s="512"/>
      <c r="AO73" s="513"/>
      <c r="AP73" s="512"/>
      <c r="AQ73" s="513"/>
      <c r="AR73" s="512"/>
      <c r="AS73" s="513"/>
    </row>
    <row r="74" spans="1:45" s="357" customFormat="1" ht="17.25" hidden="1" customHeight="1">
      <c r="A74" s="379" t="str">
        <f>ECU!A68</f>
        <v>LANTAU BEACH</v>
      </c>
      <c r="B74" s="379" t="str">
        <f>ECU!B68</f>
        <v>17011N</v>
      </c>
      <c r="C74" s="380" t="s">
        <v>28</v>
      </c>
      <c r="D74" s="381">
        <f>IF(ISBLANK(AD74),"------",(L74-7))</f>
        <v>43195</v>
      </c>
      <c r="E74" s="382">
        <f t="shared" si="40"/>
        <v>43195</v>
      </c>
      <c r="F74" s="383">
        <f>L74-7</f>
        <v>43195</v>
      </c>
      <c r="G74" s="384">
        <f t="shared" si="41"/>
        <v>43195</v>
      </c>
      <c r="H74" s="383"/>
      <c r="I74" s="382"/>
      <c r="J74" s="399" t="s">
        <v>242</v>
      </c>
      <c r="K74" s="399" t="s">
        <v>243</v>
      </c>
      <c r="L74" s="400">
        <f t="shared" si="104"/>
        <v>43202</v>
      </c>
      <c r="M74" s="384">
        <f t="shared" ref="M74:Q74" si="118">IF(ISBLANK(L74),"",L74)</f>
        <v>43202</v>
      </c>
      <c r="N74" s="383"/>
      <c r="O74" s="382" t="str">
        <f t="shared" si="118"/>
        <v/>
      </c>
      <c r="P74" s="383"/>
      <c r="Q74" s="382" t="str">
        <f t="shared" si="118"/>
        <v/>
      </c>
      <c r="R74" s="383">
        <f>IF(ISBLANK(AJ74),"",L74+AJ74)</f>
        <v>43208</v>
      </c>
      <c r="S74" s="384">
        <f t="shared" si="43"/>
        <v>43208</v>
      </c>
      <c r="T74" s="383"/>
      <c r="U74" s="382" t="str">
        <f t="shared" si="44"/>
        <v/>
      </c>
      <c r="V74" s="383"/>
      <c r="W74" s="382" t="str">
        <f t="shared" si="45"/>
        <v/>
      </c>
      <c r="X74" s="383"/>
      <c r="Y74" s="382" t="str">
        <f t="shared" si="46"/>
        <v/>
      </c>
      <c r="Z74" s="383"/>
      <c r="AA74" s="382" t="str">
        <f t="shared" si="47"/>
        <v/>
      </c>
      <c r="AB74" s="414" t="s">
        <v>41</v>
      </c>
      <c r="AC74" s="415"/>
      <c r="AD74" s="413" t="s">
        <v>244</v>
      </c>
      <c r="AF74" s="514"/>
      <c r="AG74" s="515"/>
      <c r="AH74" s="514"/>
      <c r="AI74" s="515"/>
      <c r="AJ74" s="514">
        <v>6</v>
      </c>
      <c r="AK74" s="515"/>
      <c r="AL74" s="514"/>
      <c r="AM74" s="515"/>
      <c r="AN74" s="514"/>
      <c r="AO74" s="515"/>
      <c r="AP74" s="514"/>
      <c r="AQ74" s="515"/>
      <c r="AR74" s="514"/>
      <c r="AS74" s="515"/>
    </row>
    <row r="75" spans="1:45" s="357" customFormat="1" ht="17.25" hidden="1" customHeight="1">
      <c r="A75" s="385" t="str">
        <f>ECU!A74</f>
        <v>CAPE FORBY</v>
      </c>
      <c r="B75" s="385" t="str">
        <f>ECU!B74</f>
        <v>17006N</v>
      </c>
      <c r="C75" s="14" t="s">
        <v>30</v>
      </c>
      <c r="D75" s="372">
        <f>IF(ISBLANK(AD75),"------",(L75-7))</f>
        <v>43202</v>
      </c>
      <c r="E75" s="373">
        <f t="shared" si="40"/>
        <v>43202</v>
      </c>
      <c r="F75" s="374">
        <f>L75-7</f>
        <v>43202</v>
      </c>
      <c r="G75" s="375">
        <f t="shared" si="41"/>
        <v>43202</v>
      </c>
      <c r="H75" s="374"/>
      <c r="I75" s="377"/>
      <c r="J75" s="397" t="s">
        <v>242</v>
      </c>
      <c r="K75" s="397" t="s">
        <v>243</v>
      </c>
      <c r="L75" s="398">
        <f t="shared" si="104"/>
        <v>43209</v>
      </c>
      <c r="M75" s="375">
        <f t="shared" ref="M75:Q75" si="119">IF(ISBLANK(L75),"",L75)</f>
        <v>43209</v>
      </c>
      <c r="N75" s="374"/>
      <c r="O75" s="377" t="str">
        <f t="shared" si="119"/>
        <v/>
      </c>
      <c r="P75" s="374"/>
      <c r="Q75" s="377" t="str">
        <f t="shared" si="119"/>
        <v/>
      </c>
      <c r="R75" s="374"/>
      <c r="S75" s="377" t="str">
        <f t="shared" si="43"/>
        <v/>
      </c>
      <c r="T75" s="374"/>
      <c r="U75" s="377" t="str">
        <f t="shared" si="44"/>
        <v/>
      </c>
      <c r="V75" s="374">
        <f t="shared" si="114"/>
        <v>43214</v>
      </c>
      <c r="W75" s="375">
        <f t="shared" si="45"/>
        <v>43214</v>
      </c>
      <c r="X75" s="374"/>
      <c r="Y75" s="377" t="str">
        <f t="shared" si="46"/>
        <v/>
      </c>
      <c r="Z75" s="374"/>
      <c r="AA75" s="377" t="str">
        <f t="shared" si="47"/>
        <v/>
      </c>
      <c r="AB75" s="411" t="s">
        <v>43</v>
      </c>
      <c r="AC75" s="412"/>
      <c r="AD75" s="413" t="s">
        <v>244</v>
      </c>
      <c r="AF75" s="510"/>
      <c r="AG75" s="511"/>
      <c r="AH75" s="510"/>
      <c r="AI75" s="511"/>
      <c r="AJ75" s="510"/>
      <c r="AK75" s="511"/>
      <c r="AL75" s="510"/>
      <c r="AM75" s="511"/>
      <c r="AN75" s="510">
        <v>5</v>
      </c>
      <c r="AO75" s="511"/>
      <c r="AP75" s="510"/>
      <c r="AQ75" s="511"/>
      <c r="AR75" s="510"/>
      <c r="AS75" s="511"/>
    </row>
    <row r="76" spans="1:45" s="357" customFormat="1" hidden="1">
      <c r="A76" s="385" t="str">
        <f>ECU!A50</f>
        <v>MOL GLOBE</v>
      </c>
      <c r="B76" s="385" t="str">
        <f>ECU!B50</f>
        <v>N120</v>
      </c>
      <c r="C76" s="14" t="s">
        <v>245</v>
      </c>
      <c r="D76" s="372">
        <f>IF(ISBLANK(AD76),"------",(L76-8))</f>
        <v>43208</v>
      </c>
      <c r="E76" s="373">
        <f t="shared" si="40"/>
        <v>43208</v>
      </c>
      <c r="F76" s="374">
        <f>L76-8</f>
        <v>43208</v>
      </c>
      <c r="G76" s="375">
        <f t="shared" si="41"/>
        <v>43208</v>
      </c>
      <c r="H76" s="374"/>
      <c r="I76" s="377"/>
      <c r="J76" s="397" t="s">
        <v>242</v>
      </c>
      <c r="K76" s="397" t="s">
        <v>243</v>
      </c>
      <c r="L76" s="398">
        <f t="shared" si="104"/>
        <v>43216</v>
      </c>
      <c r="M76" s="375">
        <f t="shared" ref="M76:Q76" si="120">IF(ISBLANK(L76),"",L76)</f>
        <v>43216</v>
      </c>
      <c r="N76" s="374">
        <f>IF(ISBLANK(AF76),"",L76+AF76)</f>
        <v>43219</v>
      </c>
      <c r="O76" s="375">
        <f t="shared" si="120"/>
        <v>43219</v>
      </c>
      <c r="P76" s="374">
        <f t="shared" ref="P76:P81" si="121">IF(ISBLANK(AH76),"",L76+AH76)</f>
        <v>43220</v>
      </c>
      <c r="Q76" s="375">
        <f t="shared" si="120"/>
        <v>43220</v>
      </c>
      <c r="R76" s="374"/>
      <c r="S76" s="377" t="str">
        <f t="shared" si="43"/>
        <v/>
      </c>
      <c r="T76" s="374"/>
      <c r="U76" s="377" t="str">
        <f t="shared" si="44"/>
        <v/>
      </c>
      <c r="V76" s="374"/>
      <c r="W76" s="377" t="str">
        <f t="shared" si="45"/>
        <v/>
      </c>
      <c r="X76" s="374"/>
      <c r="Y76" s="377" t="str">
        <f t="shared" si="46"/>
        <v/>
      </c>
      <c r="Z76" s="374"/>
      <c r="AA76" s="377" t="str">
        <f t="shared" si="47"/>
        <v/>
      </c>
      <c r="AB76" s="411" t="s">
        <v>246</v>
      </c>
      <c r="AC76" s="412"/>
      <c r="AD76" s="413" t="s">
        <v>244</v>
      </c>
      <c r="AF76" s="510">
        <v>3</v>
      </c>
      <c r="AG76" s="511"/>
      <c r="AH76" s="510">
        <v>4</v>
      </c>
      <c r="AI76" s="511"/>
      <c r="AJ76" s="510"/>
      <c r="AK76" s="511"/>
      <c r="AL76" s="510"/>
      <c r="AM76" s="511"/>
      <c r="AN76" s="510"/>
      <c r="AO76" s="511"/>
      <c r="AP76" s="510"/>
      <c r="AQ76" s="511"/>
      <c r="AR76" s="510"/>
      <c r="AS76" s="511"/>
    </row>
    <row r="77" spans="1:45" s="357" customFormat="1" ht="17.25" hidden="1" customHeight="1">
      <c r="A77" s="385" t="str">
        <f>ECU!A44</f>
        <v>TBA</v>
      </c>
      <c r="B77" s="385">
        <f>ECU!B44</f>
        <v>0</v>
      </c>
      <c r="C77" s="14" t="s">
        <v>29</v>
      </c>
      <c r="D77" s="372">
        <f t="shared" ref="D77:D79" si="122">IF(ISBLANK(AD77),"------",(L77-8))</f>
        <v>42880</v>
      </c>
      <c r="E77" s="373">
        <f t="shared" si="40"/>
        <v>42880</v>
      </c>
      <c r="F77" s="374">
        <f t="shared" ref="F77:F79" si="123">L77-8</f>
        <v>42880</v>
      </c>
      <c r="G77" s="375">
        <f t="shared" si="41"/>
        <v>42880</v>
      </c>
      <c r="H77" s="374"/>
      <c r="I77" s="375"/>
      <c r="J77" s="397" t="s">
        <v>242</v>
      </c>
      <c r="K77" s="397" t="s">
        <v>243</v>
      </c>
      <c r="L77" s="398">
        <f t="shared" si="104"/>
        <v>42888</v>
      </c>
      <c r="M77" s="375">
        <f t="shared" ref="M77:Q77" si="124">IF(ISBLANK(L77),"",L77)</f>
        <v>42888</v>
      </c>
      <c r="N77" s="374"/>
      <c r="O77" s="377" t="str">
        <f t="shared" si="124"/>
        <v/>
      </c>
      <c r="P77" s="374"/>
      <c r="Q77" s="377" t="str">
        <f t="shared" si="124"/>
        <v/>
      </c>
      <c r="R77" s="374"/>
      <c r="S77" s="377" t="str">
        <f t="shared" si="43"/>
        <v/>
      </c>
      <c r="T77" s="374">
        <f>IF(ISBLANK(AL77),"",L77+AL77)</f>
        <v>42891</v>
      </c>
      <c r="U77" s="375">
        <f t="shared" si="44"/>
        <v>42891</v>
      </c>
      <c r="V77" s="374"/>
      <c r="W77" s="377" t="str">
        <f t="shared" si="45"/>
        <v/>
      </c>
      <c r="X77" s="374"/>
      <c r="Y77" s="377" t="str">
        <f t="shared" si="46"/>
        <v/>
      </c>
      <c r="Z77" s="374"/>
      <c r="AA77" s="377" t="str">
        <f t="shared" si="47"/>
        <v/>
      </c>
      <c r="AB77" s="411" t="s">
        <v>37</v>
      </c>
      <c r="AC77" s="412"/>
      <c r="AD77" s="413" t="s">
        <v>244</v>
      </c>
      <c r="AF77" s="510"/>
      <c r="AG77" s="511"/>
      <c r="AH77" s="510"/>
      <c r="AI77" s="511"/>
      <c r="AJ77" s="510"/>
      <c r="AK77" s="511"/>
      <c r="AL77" s="510">
        <v>3</v>
      </c>
      <c r="AM77" s="511"/>
      <c r="AN77" s="510"/>
      <c r="AO77" s="511"/>
      <c r="AP77" s="510"/>
      <c r="AQ77" s="511"/>
      <c r="AR77" s="510"/>
      <c r="AS77" s="511"/>
    </row>
    <row r="78" spans="1:45" s="357" customFormat="1" ht="17.25" customHeight="1">
      <c r="A78" s="422" t="s">
        <v>150</v>
      </c>
      <c r="B78" s="422" t="s">
        <v>150</v>
      </c>
      <c r="C78" s="14" t="s">
        <v>27</v>
      </c>
      <c r="D78" s="376">
        <f>IF(ISBLANK(AD78),"------",(L78-6))</f>
        <v>43189</v>
      </c>
      <c r="E78" s="377">
        <f t="shared" si="40"/>
        <v>43189</v>
      </c>
      <c r="F78" s="374">
        <f>L78-6</f>
        <v>43189</v>
      </c>
      <c r="G78" s="375">
        <f t="shared" si="41"/>
        <v>43189</v>
      </c>
      <c r="H78" s="374"/>
      <c r="I78" s="375"/>
      <c r="J78" s="397" t="s">
        <v>242</v>
      </c>
      <c r="K78" s="397" t="s">
        <v>242</v>
      </c>
      <c r="L78" s="398">
        <f t="shared" ref="L78:L83" si="125">L65+7</f>
        <v>43195</v>
      </c>
      <c r="M78" s="375">
        <f t="shared" ref="M78:Q78" si="126">IF(ISBLANK(L78),"",L78)</f>
        <v>43195</v>
      </c>
      <c r="N78" s="374"/>
      <c r="O78" s="377" t="str">
        <f t="shared" si="126"/>
        <v/>
      </c>
      <c r="P78" s="374">
        <f t="shared" si="121"/>
        <v>43199</v>
      </c>
      <c r="Q78" s="375">
        <f t="shared" si="126"/>
        <v>43199</v>
      </c>
      <c r="R78" s="374"/>
      <c r="S78" s="377" t="str">
        <f t="shared" si="43"/>
        <v/>
      </c>
      <c r="T78" s="374"/>
      <c r="U78" s="377" t="str">
        <f t="shared" si="44"/>
        <v/>
      </c>
      <c r="V78" s="374"/>
      <c r="W78" s="377" t="str">
        <f t="shared" si="45"/>
        <v/>
      </c>
      <c r="X78" s="374"/>
      <c r="Y78" s="377" t="str">
        <f t="shared" si="46"/>
        <v/>
      </c>
      <c r="Z78" s="374"/>
      <c r="AA78" s="377" t="str">
        <f t="shared" si="47"/>
        <v/>
      </c>
      <c r="AB78" s="411" t="s">
        <v>248</v>
      </c>
      <c r="AC78" s="418"/>
      <c r="AD78" s="413" t="s">
        <v>244</v>
      </c>
      <c r="AF78" s="510"/>
      <c r="AG78" s="511"/>
      <c r="AH78" s="510">
        <v>4</v>
      </c>
      <c r="AI78" s="511"/>
      <c r="AJ78" s="510"/>
      <c r="AK78" s="511"/>
      <c r="AL78" s="510"/>
      <c r="AM78" s="511"/>
      <c r="AN78" s="510"/>
      <c r="AO78" s="511"/>
      <c r="AP78" s="510"/>
      <c r="AQ78" s="511"/>
      <c r="AR78" s="510"/>
      <c r="AS78" s="511"/>
    </row>
    <row r="79" spans="1:45" s="357" customFormat="1" ht="17.25" hidden="1" customHeight="1">
      <c r="A79" s="422" t="str">
        <f>ECU!A80</f>
        <v>WAN HAI 232</v>
      </c>
      <c r="B79" s="422" t="str">
        <f>ECU!B80</f>
        <v>N281</v>
      </c>
      <c r="C79" s="14" t="s">
        <v>249</v>
      </c>
      <c r="D79" s="372">
        <f t="shared" si="122"/>
        <v>43194</v>
      </c>
      <c r="E79" s="373">
        <f t="shared" si="40"/>
        <v>43194</v>
      </c>
      <c r="F79" s="374">
        <f t="shared" si="123"/>
        <v>43194</v>
      </c>
      <c r="G79" s="375">
        <f t="shared" si="41"/>
        <v>43194</v>
      </c>
      <c r="H79" s="374"/>
      <c r="I79" s="377"/>
      <c r="J79" s="397" t="s">
        <v>242</v>
      </c>
      <c r="K79" s="397" t="s">
        <v>243</v>
      </c>
      <c r="L79" s="398">
        <f t="shared" si="125"/>
        <v>43202</v>
      </c>
      <c r="M79" s="375">
        <f t="shared" ref="M79:Q79" si="127">IF(ISBLANK(L79),"",L79)</f>
        <v>43202</v>
      </c>
      <c r="N79" s="374"/>
      <c r="O79" s="377" t="str">
        <f t="shared" si="127"/>
        <v/>
      </c>
      <c r="P79" s="374"/>
      <c r="Q79" s="377" t="str">
        <f t="shared" si="127"/>
        <v/>
      </c>
      <c r="R79" s="374"/>
      <c r="S79" s="377" t="str">
        <f t="shared" si="43"/>
        <v/>
      </c>
      <c r="T79" s="374"/>
      <c r="U79" s="377" t="str">
        <f t="shared" si="44"/>
        <v/>
      </c>
      <c r="V79" s="374"/>
      <c r="W79" s="377" t="str">
        <f t="shared" si="45"/>
        <v/>
      </c>
      <c r="X79" s="374">
        <f>IF(ISBLANK(AP79),"",L79+AP79)</f>
        <v>43210</v>
      </c>
      <c r="Y79" s="375">
        <f t="shared" si="46"/>
        <v>43210</v>
      </c>
      <c r="Z79" s="374">
        <f>IF(ISBLANK(AR79),"",L79+AR79)</f>
        <v>43209</v>
      </c>
      <c r="AA79" s="375">
        <f t="shared" si="47"/>
        <v>43209</v>
      </c>
      <c r="AB79" s="411" t="s">
        <v>250</v>
      </c>
      <c r="AC79" s="418"/>
      <c r="AD79" s="413" t="s">
        <v>244</v>
      </c>
      <c r="AF79" s="510"/>
      <c r="AG79" s="511"/>
      <c r="AH79" s="510"/>
      <c r="AI79" s="511"/>
      <c r="AJ79" s="510"/>
      <c r="AK79" s="511"/>
      <c r="AL79" s="510"/>
      <c r="AM79" s="511"/>
      <c r="AN79" s="510"/>
      <c r="AO79" s="511"/>
      <c r="AP79" s="510">
        <v>8</v>
      </c>
      <c r="AQ79" s="511"/>
      <c r="AR79" s="510">
        <v>7</v>
      </c>
      <c r="AS79" s="511"/>
    </row>
    <row r="80" spans="1:45" s="357" customFormat="1" ht="17.25" customHeight="1">
      <c r="A80" s="422" t="s">
        <v>150</v>
      </c>
      <c r="B80" s="422" t="s">
        <v>150</v>
      </c>
      <c r="C80" s="14" t="s">
        <v>29</v>
      </c>
      <c r="D80" s="376">
        <f>IF(ISBLANK(AD80),"------",(L80-5))</f>
        <v>43192</v>
      </c>
      <c r="E80" s="377">
        <f t="shared" si="40"/>
        <v>43192</v>
      </c>
      <c r="F80" s="374">
        <f>L80-5</f>
        <v>43192</v>
      </c>
      <c r="G80" s="375">
        <f t="shared" si="41"/>
        <v>43192</v>
      </c>
      <c r="H80" s="374"/>
      <c r="I80" s="377"/>
      <c r="J80" s="397" t="s">
        <v>242</v>
      </c>
      <c r="K80" s="397" t="s">
        <v>242</v>
      </c>
      <c r="L80" s="398">
        <f t="shared" si="125"/>
        <v>43197</v>
      </c>
      <c r="M80" s="375">
        <f t="shared" ref="M80:Q80" si="128">IF(ISBLANK(L80),"",L80)</f>
        <v>43197</v>
      </c>
      <c r="N80" s="374"/>
      <c r="O80" s="377" t="str">
        <f t="shared" si="128"/>
        <v/>
      </c>
      <c r="P80" s="374"/>
      <c r="Q80" s="377" t="str">
        <f t="shared" si="128"/>
        <v/>
      </c>
      <c r="R80" s="374"/>
      <c r="S80" s="377" t="str">
        <f t="shared" si="43"/>
        <v/>
      </c>
      <c r="T80" s="374">
        <f>IF(ISBLANK(AL80),"",L80+AL80)</f>
        <v>43201</v>
      </c>
      <c r="U80" s="375">
        <f t="shared" si="44"/>
        <v>43201</v>
      </c>
      <c r="V80" s="374"/>
      <c r="W80" s="377" t="str">
        <f t="shared" si="45"/>
        <v/>
      </c>
      <c r="X80" s="374"/>
      <c r="Y80" s="377" t="str">
        <f t="shared" si="46"/>
        <v/>
      </c>
      <c r="Z80" s="374"/>
      <c r="AA80" s="377" t="str">
        <f t="shared" si="47"/>
        <v/>
      </c>
      <c r="AB80" s="411" t="s">
        <v>248</v>
      </c>
      <c r="AC80" s="418"/>
      <c r="AD80" s="413" t="s">
        <v>244</v>
      </c>
      <c r="AF80" s="510"/>
      <c r="AG80" s="511"/>
      <c r="AH80" s="510"/>
      <c r="AI80" s="511"/>
      <c r="AJ80" s="510"/>
      <c r="AK80" s="511"/>
      <c r="AL80" s="510">
        <v>4</v>
      </c>
      <c r="AM80" s="511"/>
      <c r="AN80" s="510"/>
      <c r="AO80" s="511"/>
      <c r="AP80" s="510"/>
      <c r="AQ80" s="511"/>
      <c r="AR80" s="510"/>
      <c r="AS80" s="511"/>
    </row>
    <row r="81" spans="1:45" s="357" customFormat="1" ht="17.25" hidden="1" customHeight="1">
      <c r="A81" s="422" t="str">
        <f>ECU!A62</f>
        <v>LANTAU BRIDE</v>
      </c>
      <c r="B81" s="422" t="str">
        <f>ECU!B62</f>
        <v>17007N</v>
      </c>
      <c r="C81" s="14" t="s">
        <v>251</v>
      </c>
      <c r="D81" s="372">
        <f>IF(ISBLANK(AD81),"------",(L81-8))</f>
        <v>43208</v>
      </c>
      <c r="E81" s="373">
        <f t="shared" si="40"/>
        <v>43208</v>
      </c>
      <c r="F81" s="374">
        <f>L81-8</f>
        <v>43208</v>
      </c>
      <c r="G81" s="375">
        <f t="shared" si="41"/>
        <v>43208</v>
      </c>
      <c r="H81" s="374"/>
      <c r="I81" s="375"/>
      <c r="J81" s="397" t="s">
        <v>242</v>
      </c>
      <c r="K81" s="397" t="s">
        <v>243</v>
      </c>
      <c r="L81" s="398">
        <f t="shared" si="125"/>
        <v>43216</v>
      </c>
      <c r="M81" s="375">
        <f t="shared" ref="M81:Q81" si="129">IF(ISBLANK(L81),"",L81)</f>
        <v>43216</v>
      </c>
      <c r="N81" s="374">
        <f t="shared" ref="N81:N86" si="130">IF(ISBLANK(AF81),"",L81+AF81)</f>
        <v>43220</v>
      </c>
      <c r="O81" s="375">
        <f t="shared" si="129"/>
        <v>43220</v>
      </c>
      <c r="P81" s="374">
        <f t="shared" si="121"/>
        <v>43221</v>
      </c>
      <c r="Q81" s="375">
        <f t="shared" si="129"/>
        <v>43221</v>
      </c>
      <c r="R81" s="374">
        <f>IF(ISBLANK(AJ81),"",L81+AJ81)</f>
        <v>43222</v>
      </c>
      <c r="S81" s="375">
        <f t="shared" si="43"/>
        <v>43222</v>
      </c>
      <c r="T81" s="374"/>
      <c r="U81" s="377" t="str">
        <f t="shared" si="44"/>
        <v/>
      </c>
      <c r="V81" s="374"/>
      <c r="W81" s="377" t="str">
        <f t="shared" si="45"/>
        <v/>
      </c>
      <c r="X81" s="374"/>
      <c r="Y81" s="377" t="str">
        <f t="shared" ref="Y81:Y86" si="131">IF(ISBLANK(X81),"",X81)</f>
        <v/>
      </c>
      <c r="Z81" s="374"/>
      <c r="AA81" s="377" t="str">
        <f t="shared" ref="AA81:AA86" si="132">IF(ISBLANK(Z81),"",Z81)</f>
        <v/>
      </c>
      <c r="AB81" s="411" t="s">
        <v>50</v>
      </c>
      <c r="AC81" s="418"/>
      <c r="AD81" s="413" t="s">
        <v>244</v>
      </c>
      <c r="AF81" s="510">
        <v>4</v>
      </c>
      <c r="AG81" s="511"/>
      <c r="AH81" s="510">
        <v>5</v>
      </c>
      <c r="AI81" s="511"/>
      <c r="AJ81" s="510">
        <v>6</v>
      </c>
      <c r="AK81" s="511"/>
      <c r="AL81" s="510"/>
      <c r="AM81" s="511"/>
      <c r="AN81" s="510"/>
      <c r="AO81" s="511"/>
      <c r="AP81" s="510"/>
      <c r="AQ81" s="511"/>
      <c r="AR81" s="510"/>
      <c r="AS81" s="511"/>
    </row>
    <row r="82" spans="1:45" s="357" customFormat="1" ht="17.25" customHeight="1">
      <c r="A82" s="422" t="s">
        <v>113</v>
      </c>
      <c r="B82" s="422" t="s">
        <v>138</v>
      </c>
      <c r="C82" s="14" t="s">
        <v>28</v>
      </c>
      <c r="D82" s="372">
        <f>IF(ISBLANK(AD82),"------",(L82-4))</f>
        <v>43193</v>
      </c>
      <c r="E82" s="373">
        <f t="shared" si="40"/>
        <v>43193</v>
      </c>
      <c r="F82" s="374">
        <f>L82-5</f>
        <v>43192</v>
      </c>
      <c r="G82" s="375">
        <f t="shared" si="41"/>
        <v>43192</v>
      </c>
      <c r="H82" s="374"/>
      <c r="I82" s="375"/>
      <c r="J82" s="397" t="s">
        <v>242</v>
      </c>
      <c r="K82" s="397" t="s">
        <v>242</v>
      </c>
      <c r="L82" s="398">
        <f t="shared" si="125"/>
        <v>43197</v>
      </c>
      <c r="M82" s="375">
        <f t="shared" ref="M82:Q82" si="133">IF(ISBLANK(L82),"",L82)</f>
        <v>43197</v>
      </c>
      <c r="N82" s="374"/>
      <c r="O82" s="377" t="str">
        <f t="shared" si="133"/>
        <v/>
      </c>
      <c r="P82" s="374"/>
      <c r="Q82" s="377" t="str">
        <f t="shared" si="133"/>
        <v/>
      </c>
      <c r="R82" s="374">
        <f>IF(ISBLANK(AJ82),"",L82+AJ82)</f>
        <v>43201</v>
      </c>
      <c r="S82" s="375">
        <f t="shared" si="43"/>
        <v>43201</v>
      </c>
      <c r="T82" s="374"/>
      <c r="U82" s="377" t="str">
        <f t="shared" si="44"/>
        <v/>
      </c>
      <c r="V82" s="374"/>
      <c r="W82" s="377" t="str">
        <f t="shared" si="45"/>
        <v/>
      </c>
      <c r="X82" s="374"/>
      <c r="Y82" s="377" t="str">
        <f t="shared" si="131"/>
        <v/>
      </c>
      <c r="Z82" s="374"/>
      <c r="AA82" s="377" t="str">
        <f t="shared" si="132"/>
        <v/>
      </c>
      <c r="AB82" s="411" t="s">
        <v>248</v>
      </c>
      <c r="AC82" s="418"/>
      <c r="AD82" s="413" t="s">
        <v>244</v>
      </c>
      <c r="AF82" s="510"/>
      <c r="AG82" s="511"/>
      <c r="AH82" s="510"/>
      <c r="AI82" s="511"/>
      <c r="AJ82" s="510">
        <v>4</v>
      </c>
      <c r="AK82" s="511"/>
      <c r="AL82" s="510"/>
      <c r="AM82" s="511"/>
      <c r="AN82" s="510"/>
      <c r="AO82" s="511"/>
      <c r="AP82" s="510"/>
      <c r="AQ82" s="511"/>
      <c r="AR82" s="510"/>
      <c r="AS82" s="511"/>
    </row>
    <row r="83" spans="1:45" s="357" customFormat="1" ht="17.25" hidden="1" customHeight="1">
      <c r="A83" s="422" t="str">
        <f>ECU!A56</f>
        <v>BOX ENDURANCE</v>
      </c>
      <c r="B83" s="422" t="str">
        <f>ECU!B56</f>
        <v>17005NA</v>
      </c>
      <c r="C83" s="14" t="s">
        <v>252</v>
      </c>
      <c r="D83" s="372">
        <f>IF(ISBLANK(AD83),"------",(L83-9))</f>
        <v>42881</v>
      </c>
      <c r="E83" s="373">
        <f t="shared" si="40"/>
        <v>42881</v>
      </c>
      <c r="F83" s="374">
        <f>L83-9</f>
        <v>42881</v>
      </c>
      <c r="G83" s="375">
        <f t="shared" si="41"/>
        <v>42881</v>
      </c>
      <c r="H83" s="374"/>
      <c r="I83" s="377"/>
      <c r="J83" s="397" t="s">
        <v>242</v>
      </c>
      <c r="K83" s="397" t="s">
        <v>243</v>
      </c>
      <c r="L83" s="398">
        <f t="shared" si="125"/>
        <v>42890</v>
      </c>
      <c r="M83" s="375">
        <f t="shared" ref="M83:Q83" si="134">IF(ISBLANK(L83),"",L83)</f>
        <v>42890</v>
      </c>
      <c r="N83" s="374"/>
      <c r="O83" s="377" t="str">
        <f t="shared" si="134"/>
        <v/>
      </c>
      <c r="P83" s="374"/>
      <c r="Q83" s="377" t="str">
        <f t="shared" si="134"/>
        <v/>
      </c>
      <c r="R83" s="374"/>
      <c r="S83" s="377" t="str">
        <f t="shared" si="43"/>
        <v/>
      </c>
      <c r="T83" s="374">
        <f>IF(ISBLANK(AL83),"",L83+AL83)</f>
        <v>42893</v>
      </c>
      <c r="U83" s="375">
        <f t="shared" ref="U83:U86" si="135">IF(ISBLANK(T83),"",T83)</f>
        <v>42893</v>
      </c>
      <c r="V83" s="374">
        <f>IF(ISBLANK(AN83),"",L83+AN83)</f>
        <v>42894</v>
      </c>
      <c r="W83" s="375">
        <f t="shared" ref="W83:W86" si="136">IF(ISBLANK(V83),"",V83)</f>
        <v>42894</v>
      </c>
      <c r="X83" s="374"/>
      <c r="Y83" s="377" t="str">
        <f t="shared" si="131"/>
        <v/>
      </c>
      <c r="Z83" s="374"/>
      <c r="AA83" s="377" t="str">
        <f t="shared" si="132"/>
        <v/>
      </c>
      <c r="AB83" s="411" t="s">
        <v>52</v>
      </c>
      <c r="AC83" s="418"/>
      <c r="AD83" s="413" t="s">
        <v>244</v>
      </c>
      <c r="AF83" s="510"/>
      <c r="AG83" s="511"/>
      <c r="AH83" s="510"/>
      <c r="AI83" s="511"/>
      <c r="AJ83" s="510"/>
      <c r="AK83" s="511"/>
      <c r="AL83" s="510">
        <v>3</v>
      </c>
      <c r="AM83" s="511"/>
      <c r="AN83" s="510">
        <v>4</v>
      </c>
      <c r="AO83" s="511"/>
      <c r="AP83" s="510"/>
      <c r="AQ83" s="511"/>
      <c r="AR83" s="510"/>
      <c r="AS83" s="511"/>
    </row>
    <row r="84" spans="1:45" s="357" customFormat="1" ht="17.25" customHeight="1">
      <c r="A84" s="385" t="s">
        <v>150</v>
      </c>
      <c r="B84" s="385" t="s">
        <v>150</v>
      </c>
      <c r="C84" s="374" t="s">
        <v>30</v>
      </c>
      <c r="D84" s="676">
        <f>IF(ISBLANK(AD84),"------",(L84-6))</f>
        <v>43187</v>
      </c>
      <c r="E84" s="377">
        <f t="shared" ref="E84:E86" si="137">IF(ISBLANK(D84),"",(D84))</f>
        <v>43187</v>
      </c>
      <c r="F84" s="374">
        <f>L84-6</f>
        <v>43187</v>
      </c>
      <c r="G84" s="375">
        <f t="shared" ref="G84:G86" si="138">IF(ISBLANK(F84),"",F84)</f>
        <v>43187</v>
      </c>
      <c r="H84" s="374"/>
      <c r="I84" s="377"/>
      <c r="J84" s="397" t="s">
        <v>242</v>
      </c>
      <c r="K84" s="397" t="s">
        <v>242</v>
      </c>
      <c r="L84" s="398">
        <f t="shared" ref="L84:L86" si="139">L71+7</f>
        <v>43193</v>
      </c>
      <c r="M84" s="375">
        <f t="shared" ref="M84:Q84" si="140">IF(ISBLANK(L84),"",L84)</f>
        <v>43193</v>
      </c>
      <c r="N84" s="374"/>
      <c r="O84" s="377" t="str">
        <f t="shared" si="140"/>
        <v/>
      </c>
      <c r="P84" s="374"/>
      <c r="Q84" s="377" t="str">
        <f t="shared" si="140"/>
        <v/>
      </c>
      <c r="R84" s="374"/>
      <c r="S84" s="377" t="str">
        <f t="shared" si="43"/>
        <v/>
      </c>
      <c r="T84" s="374"/>
      <c r="U84" s="377" t="str">
        <f t="shared" si="135"/>
        <v/>
      </c>
      <c r="V84" s="374">
        <f>IF(ISBLANK(AN84),"",L84+AN84)</f>
        <v>43197</v>
      </c>
      <c r="W84" s="375">
        <f t="shared" si="136"/>
        <v>43197</v>
      </c>
      <c r="X84" s="374"/>
      <c r="Y84" s="377" t="str">
        <f t="shared" si="131"/>
        <v/>
      </c>
      <c r="Z84" s="374"/>
      <c r="AA84" s="377" t="str">
        <f t="shared" si="132"/>
        <v/>
      </c>
      <c r="AB84" s="411" t="s">
        <v>248</v>
      </c>
      <c r="AC84" s="418"/>
      <c r="AD84" s="413" t="s">
        <v>244</v>
      </c>
      <c r="AF84" s="510"/>
      <c r="AG84" s="511"/>
      <c r="AH84" s="510"/>
      <c r="AI84" s="511"/>
      <c r="AJ84" s="510"/>
      <c r="AK84" s="511"/>
      <c r="AL84" s="510"/>
      <c r="AM84" s="511"/>
      <c r="AN84" s="510">
        <v>4</v>
      </c>
      <c r="AO84" s="511"/>
      <c r="AP84" s="510"/>
      <c r="AQ84" s="511"/>
      <c r="AR84" s="510"/>
      <c r="AS84" s="511"/>
    </row>
    <row r="85" spans="1:45" s="357" customFormat="1" ht="17.25" customHeight="1">
      <c r="A85" s="422" t="str">
        <f>ECU!A94</f>
        <v>TBA</v>
      </c>
      <c r="B85" s="422" t="s">
        <v>150</v>
      </c>
      <c r="C85" s="14" t="s">
        <v>26</v>
      </c>
      <c r="D85" s="372">
        <f>IF(ISBLANK(AD85),"------",(L85-9))</f>
        <v>43186</v>
      </c>
      <c r="E85" s="373">
        <f t="shared" si="137"/>
        <v>43186</v>
      </c>
      <c r="F85" s="374">
        <f>L85-9</f>
        <v>43186</v>
      </c>
      <c r="G85" s="375">
        <f t="shared" si="138"/>
        <v>43186</v>
      </c>
      <c r="H85" s="374"/>
      <c r="I85" s="375"/>
      <c r="J85" s="397" t="s">
        <v>242</v>
      </c>
      <c r="K85" s="397" t="s">
        <v>242</v>
      </c>
      <c r="L85" s="398">
        <v>43195</v>
      </c>
      <c r="M85" s="375">
        <f t="shared" ref="M85:Q85" si="141">IF(ISBLANK(L85),"",L85)</f>
        <v>43195</v>
      </c>
      <c r="N85" s="374">
        <f t="shared" si="130"/>
        <v>43199</v>
      </c>
      <c r="O85" s="377">
        <f t="shared" si="141"/>
        <v>43199</v>
      </c>
      <c r="P85" s="374"/>
      <c r="Q85" s="377" t="str">
        <f t="shared" si="141"/>
        <v/>
      </c>
      <c r="R85" s="374"/>
      <c r="S85" s="377" t="str">
        <f t="shared" si="43"/>
        <v/>
      </c>
      <c r="T85" s="374"/>
      <c r="U85" s="377" t="str">
        <f t="shared" si="135"/>
        <v/>
      </c>
      <c r="V85" s="374"/>
      <c r="W85" s="377" t="str">
        <f t="shared" si="136"/>
        <v/>
      </c>
      <c r="X85" s="374"/>
      <c r="Y85" s="377" t="str">
        <f t="shared" si="131"/>
        <v/>
      </c>
      <c r="Z85" s="374"/>
      <c r="AA85" s="377" t="str">
        <f t="shared" si="132"/>
        <v/>
      </c>
      <c r="AB85" s="411" t="s">
        <v>248</v>
      </c>
      <c r="AC85" s="418"/>
      <c r="AD85" s="413" t="s">
        <v>244</v>
      </c>
      <c r="AF85" s="510">
        <v>4</v>
      </c>
      <c r="AG85" s="511"/>
      <c r="AH85" s="510"/>
      <c r="AI85" s="511"/>
      <c r="AJ85" s="510"/>
      <c r="AK85" s="511"/>
      <c r="AL85" s="510"/>
      <c r="AM85" s="511"/>
      <c r="AN85" s="510"/>
      <c r="AO85" s="511"/>
      <c r="AP85" s="510"/>
      <c r="AQ85" s="511"/>
      <c r="AR85" s="510"/>
      <c r="AS85" s="511"/>
    </row>
    <row r="86" spans="1:45" s="357" customFormat="1" ht="17.25" customHeight="1">
      <c r="A86" s="423" t="str">
        <f>ECU!A89</f>
        <v>TBA</v>
      </c>
      <c r="B86" s="423" t="s">
        <v>150</v>
      </c>
      <c r="C86" s="16" t="s">
        <v>26</v>
      </c>
      <c r="D86" s="393">
        <f>IF(ISBLANK(AD86),"------",(L86-8))</f>
        <v>43190</v>
      </c>
      <c r="E86" s="394">
        <f t="shared" si="137"/>
        <v>43190</v>
      </c>
      <c r="F86" s="395">
        <f>L86-8</f>
        <v>43190</v>
      </c>
      <c r="G86" s="396">
        <f t="shared" si="138"/>
        <v>43190</v>
      </c>
      <c r="H86" s="395"/>
      <c r="I86" s="394"/>
      <c r="J86" s="401" t="s">
        <v>242</v>
      </c>
      <c r="K86" s="401" t="s">
        <v>242</v>
      </c>
      <c r="L86" s="402">
        <f t="shared" si="139"/>
        <v>43198</v>
      </c>
      <c r="M86" s="396">
        <f t="shared" ref="M86:Q86" si="142">IF(ISBLANK(L86),"",L86)</f>
        <v>43198</v>
      </c>
      <c r="N86" s="395">
        <f t="shared" si="130"/>
        <v>43202</v>
      </c>
      <c r="O86" s="396">
        <f t="shared" si="142"/>
        <v>43202</v>
      </c>
      <c r="P86" s="395"/>
      <c r="Q86" s="394" t="str">
        <f t="shared" si="142"/>
        <v/>
      </c>
      <c r="R86" s="395"/>
      <c r="S86" s="394" t="str">
        <f t="shared" si="43"/>
        <v/>
      </c>
      <c r="T86" s="395"/>
      <c r="U86" s="394" t="str">
        <f t="shared" si="135"/>
        <v/>
      </c>
      <c r="V86" s="395"/>
      <c r="W86" s="394" t="str">
        <f t="shared" si="136"/>
        <v/>
      </c>
      <c r="X86" s="395"/>
      <c r="Y86" s="394" t="str">
        <f t="shared" si="131"/>
        <v/>
      </c>
      <c r="Z86" s="395"/>
      <c r="AA86" s="394" t="str">
        <f t="shared" si="132"/>
        <v/>
      </c>
      <c r="AB86" s="411" t="s">
        <v>248</v>
      </c>
      <c r="AC86" s="419"/>
      <c r="AD86" s="413" t="s">
        <v>244</v>
      </c>
      <c r="AF86" s="512">
        <v>4</v>
      </c>
      <c r="AG86" s="513"/>
      <c r="AH86" s="512"/>
      <c r="AI86" s="513"/>
      <c r="AJ86" s="512"/>
      <c r="AK86" s="513"/>
      <c r="AL86" s="512"/>
      <c r="AM86" s="513"/>
      <c r="AN86" s="512"/>
      <c r="AO86" s="513"/>
      <c r="AP86" s="512"/>
      <c r="AQ86" s="513"/>
      <c r="AR86" s="512"/>
      <c r="AS86" s="513"/>
    </row>
    <row r="87" spans="1:45" s="358" customFormat="1" ht="18.75" customHeight="1">
      <c r="A87" s="424"/>
      <c r="B87" s="424"/>
      <c r="C87" s="424"/>
      <c r="D87" s="424"/>
      <c r="E87" s="424"/>
      <c r="F87" s="424"/>
      <c r="G87" s="424"/>
      <c r="H87" s="425"/>
      <c r="I87" s="425"/>
      <c r="J87" s="424"/>
      <c r="K87" s="424"/>
      <c r="L87" s="438"/>
      <c r="M87" s="439"/>
      <c r="N87" s="438"/>
      <c r="O87" s="439"/>
      <c r="P87" s="438"/>
      <c r="Q87" s="439"/>
      <c r="R87" s="438"/>
      <c r="S87" s="439"/>
      <c r="T87" s="438"/>
      <c r="U87" s="439"/>
      <c r="V87" s="438"/>
      <c r="W87" s="439"/>
      <c r="X87" s="438"/>
      <c r="Y87" s="439"/>
      <c r="Z87" s="438"/>
      <c r="AA87" s="439"/>
      <c r="AB87" s="448"/>
      <c r="AC87" s="449"/>
      <c r="AD87" s="450"/>
    </row>
    <row r="88" spans="1:45" s="359" customFormat="1" ht="15" customHeight="1">
      <c r="A88" s="359" t="s">
        <v>158</v>
      </c>
      <c r="B88" s="426"/>
      <c r="C88" s="425"/>
      <c r="D88" s="425"/>
      <c r="E88" s="425"/>
      <c r="F88" s="425"/>
      <c r="G88" s="425"/>
      <c r="H88" s="425"/>
      <c r="I88" s="425"/>
      <c r="J88" s="425"/>
      <c r="K88" s="425"/>
      <c r="L88" s="425"/>
      <c r="M88" s="425"/>
      <c r="N88" s="425"/>
      <c r="O88" s="425"/>
      <c r="P88" s="425"/>
      <c r="Q88" s="42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51"/>
      <c r="AE88" s="360"/>
      <c r="AF88" s="367"/>
      <c r="AG88" s="367"/>
      <c r="AH88" s="429"/>
      <c r="AI88" s="429"/>
      <c r="AJ88" s="429"/>
      <c r="AK88" s="429"/>
      <c r="AL88" s="429"/>
      <c r="AM88" s="429"/>
      <c r="AN88" s="429"/>
      <c r="AO88" s="429"/>
      <c r="AP88" s="429"/>
      <c r="AQ88" s="429"/>
      <c r="AR88" s="429"/>
      <c r="AS88" s="429"/>
    </row>
    <row r="89" spans="1:45" s="359" customFormat="1" ht="15" customHeight="1">
      <c r="A89" s="427"/>
      <c r="B89" s="426"/>
      <c r="C89" s="425"/>
      <c r="D89" s="425"/>
      <c r="E89" s="425"/>
      <c r="F89" s="425"/>
      <c r="G89" s="425"/>
      <c r="H89" s="425"/>
      <c r="I89" s="425"/>
      <c r="J89" s="425"/>
      <c r="K89" s="425"/>
      <c r="L89" s="425"/>
      <c r="M89" s="425"/>
      <c r="N89" s="425"/>
      <c r="O89" s="425"/>
      <c r="P89" s="425"/>
      <c r="Q89" s="425"/>
      <c r="R89" s="445"/>
      <c r="S89" s="445"/>
      <c r="T89" s="445"/>
      <c r="U89" s="445"/>
      <c r="V89" s="445"/>
      <c r="W89" s="445"/>
      <c r="X89" s="445"/>
      <c r="Y89" s="445"/>
      <c r="Z89" s="445"/>
      <c r="AA89" s="445"/>
      <c r="AB89" s="445"/>
      <c r="AC89" s="451"/>
      <c r="AE89" s="360"/>
      <c r="AF89" s="367"/>
      <c r="AG89" s="367"/>
      <c r="AH89" s="429"/>
      <c r="AI89" s="429"/>
      <c r="AJ89" s="429"/>
      <c r="AK89" s="429"/>
      <c r="AL89" s="429"/>
      <c r="AM89" s="429"/>
      <c r="AN89" s="429"/>
      <c r="AO89" s="429"/>
      <c r="AP89" s="429"/>
      <c r="AQ89" s="429"/>
      <c r="AR89" s="429"/>
      <c r="AS89" s="429"/>
    </row>
    <row r="90" spans="1:45" s="359" customFormat="1" ht="15" customHeight="1">
      <c r="A90" s="428" t="s">
        <v>159</v>
      </c>
      <c r="B90" s="426"/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5"/>
      <c r="N90" s="425"/>
      <c r="O90" s="425"/>
      <c r="P90" s="425"/>
      <c r="Q90" s="425"/>
      <c r="R90" s="445"/>
      <c r="S90" s="445"/>
      <c r="T90" s="445"/>
      <c r="U90" s="445"/>
      <c r="V90" s="445"/>
      <c r="W90" s="445"/>
      <c r="X90" s="445"/>
      <c r="Y90" s="445"/>
      <c r="Z90" s="445"/>
      <c r="AA90" s="445"/>
      <c r="AB90" s="445"/>
      <c r="AC90" s="451"/>
      <c r="AE90" s="360"/>
      <c r="AF90" s="367"/>
      <c r="AG90" s="367"/>
      <c r="AH90" s="429"/>
      <c r="AI90" s="429"/>
      <c r="AJ90" s="429"/>
      <c r="AK90" s="429"/>
      <c r="AL90" s="429"/>
      <c r="AM90" s="429"/>
      <c r="AN90" s="429"/>
      <c r="AO90" s="429"/>
      <c r="AP90" s="429"/>
      <c r="AQ90" s="429"/>
      <c r="AR90" s="429"/>
      <c r="AS90" s="429"/>
    </row>
    <row r="91" spans="1:45" s="359" customFormat="1" ht="15" customHeight="1">
      <c r="A91" s="429" t="s">
        <v>160</v>
      </c>
      <c r="B91" s="430" t="s">
        <v>161</v>
      </c>
      <c r="C91" s="429" t="s">
        <v>162</v>
      </c>
      <c r="D91" s="359" t="s">
        <v>163</v>
      </c>
      <c r="E91" s="431"/>
      <c r="F91" s="429"/>
      <c r="G91" s="425" t="s">
        <v>268</v>
      </c>
      <c r="H91" s="429"/>
      <c r="I91" s="440" t="s">
        <v>164</v>
      </c>
      <c r="J91" s="441" t="s">
        <v>165</v>
      </c>
      <c r="K91" s="429"/>
      <c r="L91" s="442"/>
      <c r="M91" s="429"/>
      <c r="N91" s="429"/>
      <c r="O91" s="429" t="s">
        <v>166</v>
      </c>
      <c r="P91" s="479" t="s">
        <v>167</v>
      </c>
      <c r="Q91" s="429"/>
      <c r="R91" s="429"/>
      <c r="S91" s="431"/>
      <c r="U91" s="445"/>
      <c r="V91" s="445"/>
      <c r="W91" s="445"/>
      <c r="X91" s="445"/>
      <c r="Y91" s="445"/>
      <c r="Z91" s="445"/>
      <c r="AA91" s="445"/>
      <c r="AB91" s="445"/>
      <c r="AC91" s="451"/>
      <c r="AE91" s="360"/>
      <c r="AF91" s="367"/>
      <c r="AG91" s="367"/>
      <c r="AH91" s="429"/>
      <c r="AI91" s="429"/>
      <c r="AJ91" s="429"/>
      <c r="AK91" s="429"/>
      <c r="AL91" s="429"/>
      <c r="AM91" s="429"/>
      <c r="AN91" s="429"/>
      <c r="AO91" s="429"/>
      <c r="AP91" s="429"/>
      <c r="AQ91" s="429"/>
      <c r="AR91" s="429"/>
      <c r="AS91" s="429"/>
    </row>
    <row r="92" spans="1:45" s="359" customFormat="1" ht="15" customHeight="1">
      <c r="A92" s="429" t="s">
        <v>168</v>
      </c>
      <c r="B92" s="430" t="s">
        <v>161</v>
      </c>
      <c r="C92" s="429" t="s">
        <v>169</v>
      </c>
      <c r="D92" s="359" t="s">
        <v>170</v>
      </c>
      <c r="E92" s="431"/>
      <c r="F92" s="429"/>
      <c r="G92" s="425" t="s">
        <v>268</v>
      </c>
      <c r="H92" s="425"/>
      <c r="I92" s="440" t="s">
        <v>164</v>
      </c>
      <c r="J92" s="441" t="s">
        <v>171</v>
      </c>
      <c r="K92" s="429"/>
      <c r="L92" s="424"/>
      <c r="M92" s="443"/>
      <c r="N92" s="425"/>
      <c r="O92" s="429" t="s">
        <v>166</v>
      </c>
      <c r="P92" s="479" t="s">
        <v>172</v>
      </c>
      <c r="Q92" s="429"/>
      <c r="R92" s="429"/>
      <c r="S92" s="431"/>
      <c r="U92" s="429"/>
      <c r="V92" s="446"/>
      <c r="W92" s="446"/>
      <c r="X92" s="446"/>
      <c r="Y92" s="446"/>
      <c r="Z92" s="446"/>
      <c r="AA92" s="446"/>
      <c r="AB92" s="446"/>
      <c r="AC92" s="452"/>
      <c r="AE92" s="360"/>
      <c r="AF92" s="367"/>
      <c r="AG92" s="367"/>
      <c r="AH92" s="429"/>
      <c r="AI92" s="429"/>
      <c r="AJ92" s="429"/>
      <c r="AK92" s="429"/>
      <c r="AL92" s="429"/>
      <c r="AM92" s="429"/>
      <c r="AN92" s="429"/>
      <c r="AO92" s="429"/>
      <c r="AP92" s="429"/>
      <c r="AQ92" s="429"/>
      <c r="AR92" s="429"/>
      <c r="AS92" s="429"/>
    </row>
    <row r="93" spans="1:45" s="359" customFormat="1" ht="15" customHeight="1">
      <c r="A93" s="429" t="s">
        <v>173</v>
      </c>
      <c r="B93" s="432"/>
      <c r="C93" s="425" t="s">
        <v>169</v>
      </c>
      <c r="D93" s="433" t="s">
        <v>174</v>
      </c>
      <c r="E93" s="434"/>
      <c r="F93" s="434"/>
      <c r="G93" s="425" t="s">
        <v>268</v>
      </c>
      <c r="H93" s="434"/>
      <c r="I93" s="440" t="s">
        <v>164</v>
      </c>
      <c r="J93" s="441" t="s">
        <v>175</v>
      </c>
      <c r="K93" s="434"/>
      <c r="L93" s="434"/>
      <c r="M93" s="434"/>
      <c r="N93" s="425"/>
      <c r="O93" s="429" t="s">
        <v>166</v>
      </c>
      <c r="P93" s="479" t="s">
        <v>172</v>
      </c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53"/>
      <c r="AE93" s="360"/>
      <c r="AF93" s="367"/>
      <c r="AG93" s="367"/>
      <c r="AH93" s="429"/>
      <c r="AI93" s="429"/>
      <c r="AJ93" s="429"/>
      <c r="AK93" s="429"/>
      <c r="AL93" s="429"/>
      <c r="AM93" s="429"/>
      <c r="AN93" s="429"/>
      <c r="AO93" s="429"/>
      <c r="AP93" s="429"/>
      <c r="AQ93" s="429"/>
      <c r="AR93" s="429"/>
      <c r="AS93" s="429"/>
    </row>
    <row r="94" spans="1:45" s="359" customFormat="1" ht="15" customHeight="1">
      <c r="B94" s="430"/>
      <c r="C94" s="429"/>
      <c r="F94" s="429"/>
      <c r="G94" s="425"/>
      <c r="H94" s="425"/>
      <c r="I94" s="429"/>
      <c r="J94" s="429"/>
      <c r="K94" s="429"/>
      <c r="L94" s="425"/>
      <c r="M94" s="444"/>
      <c r="N94" s="425"/>
      <c r="O94" s="425"/>
      <c r="P94" s="431"/>
      <c r="Q94" s="429"/>
      <c r="R94" s="429"/>
      <c r="S94" s="431"/>
      <c r="V94" s="447"/>
      <c r="W94" s="447"/>
      <c r="X94" s="447"/>
      <c r="Y94" s="447"/>
      <c r="Z94" s="447"/>
      <c r="AA94" s="447"/>
      <c r="AB94" s="447"/>
      <c r="AC94" s="454"/>
      <c r="AF94" s="429"/>
      <c r="AG94" s="429"/>
      <c r="AH94" s="429"/>
      <c r="AI94" s="429"/>
      <c r="AJ94" s="429"/>
      <c r="AK94" s="429"/>
      <c r="AL94" s="429"/>
      <c r="AM94" s="429"/>
      <c r="AN94" s="429"/>
      <c r="AO94" s="429"/>
      <c r="AP94" s="429"/>
      <c r="AQ94" s="429"/>
      <c r="AR94" s="429"/>
      <c r="AS94" s="429"/>
    </row>
    <row r="96" spans="1:45" ht="15" customHeight="1">
      <c r="C96" s="435"/>
    </row>
    <row r="97" spans="1:3" ht="15" hidden="1" customHeight="1">
      <c r="A97" s="436"/>
    </row>
    <row r="98" spans="1:3" ht="15" hidden="1" customHeight="1">
      <c r="A98" s="437" t="s">
        <v>176</v>
      </c>
    </row>
    <row r="99" spans="1:3" ht="15" hidden="1" customHeight="1">
      <c r="A99" s="437" t="s">
        <v>177</v>
      </c>
    </row>
    <row r="100" spans="1:3" ht="15" hidden="1" customHeight="1">
      <c r="A100" s="437" t="s">
        <v>178</v>
      </c>
    </row>
    <row r="101" spans="1:3" ht="15" hidden="1" customHeight="1">
      <c r="A101" s="437" t="s">
        <v>179</v>
      </c>
    </row>
    <row r="102" spans="1:3" ht="15" hidden="1" customHeight="1">
      <c r="A102" s="437" t="s">
        <v>150</v>
      </c>
    </row>
    <row r="103" spans="1:3" ht="15" hidden="1" customHeight="1">
      <c r="A103" s="480" t="s">
        <v>180</v>
      </c>
    </row>
    <row r="104" spans="1:3" ht="15" hidden="1" customHeight="1">
      <c r="A104" s="437" t="s">
        <v>181</v>
      </c>
    </row>
    <row r="105" spans="1:3" ht="15" hidden="1" customHeight="1">
      <c r="A105" s="437" t="s">
        <v>182</v>
      </c>
    </row>
    <row r="106" spans="1:3" ht="15" hidden="1" customHeight="1">
      <c r="A106" s="437" t="s">
        <v>183</v>
      </c>
      <c r="C106" s="360"/>
    </row>
    <row r="107" spans="1:3" ht="15" hidden="1" customHeight="1">
      <c r="A107" s="437" t="s">
        <v>184</v>
      </c>
      <c r="C107" s="360"/>
    </row>
    <row r="108" spans="1:3" ht="15" hidden="1" customHeight="1">
      <c r="A108" s="437" t="s">
        <v>185</v>
      </c>
      <c r="C108" s="359"/>
    </row>
    <row r="109" spans="1:3" ht="15" hidden="1" customHeight="1">
      <c r="A109" s="437" t="s">
        <v>107</v>
      </c>
      <c r="C109" s="359"/>
    </row>
    <row r="110" spans="1:3" ht="15" hidden="1" customHeight="1">
      <c r="A110" s="437" t="s">
        <v>186</v>
      </c>
      <c r="C110" s="359"/>
    </row>
    <row r="111" spans="1:3" ht="15" hidden="1" customHeight="1">
      <c r="A111" s="437" t="s">
        <v>187</v>
      </c>
    </row>
    <row r="112" spans="1:3" ht="15" hidden="1" customHeight="1">
      <c r="A112" s="437" t="s">
        <v>188</v>
      </c>
      <c r="C112" s="429"/>
    </row>
    <row r="113" spans="1:3" ht="15" hidden="1" customHeight="1">
      <c r="A113" s="437" t="s">
        <v>189</v>
      </c>
      <c r="C113" s="429"/>
    </row>
    <row r="114" spans="1:3" ht="15" hidden="1" customHeight="1">
      <c r="A114" s="437" t="s">
        <v>190</v>
      </c>
      <c r="C114" s="429"/>
    </row>
    <row r="115" spans="1:3" ht="15" hidden="1" customHeight="1">
      <c r="A115" s="437" t="s">
        <v>191</v>
      </c>
      <c r="C115" s="429"/>
    </row>
    <row r="116" spans="1:3" ht="15" hidden="1" customHeight="1">
      <c r="A116" s="437" t="s">
        <v>192</v>
      </c>
      <c r="C116" s="359"/>
    </row>
    <row r="117" spans="1:3" ht="15" hidden="1" customHeight="1">
      <c r="A117" s="437" t="s">
        <v>193</v>
      </c>
    </row>
    <row r="118" spans="1:3" ht="15" hidden="1" customHeight="1">
      <c r="A118" s="437" t="s">
        <v>194</v>
      </c>
      <c r="C118" s="429"/>
    </row>
    <row r="119" spans="1:3" ht="15" hidden="1" customHeight="1">
      <c r="A119" s="437" t="s">
        <v>116</v>
      </c>
    </row>
    <row r="120" spans="1:3" ht="15" hidden="1" customHeight="1">
      <c r="A120" s="437" t="s">
        <v>195</v>
      </c>
      <c r="C120" s="360"/>
    </row>
    <row r="121" spans="1:3" ht="15" hidden="1" customHeight="1">
      <c r="A121" s="437" t="s">
        <v>196</v>
      </c>
      <c r="C121" s="360"/>
    </row>
    <row r="122" spans="1:3" ht="15" hidden="1" customHeight="1">
      <c r="A122" s="437" t="s">
        <v>197</v>
      </c>
      <c r="C122" s="359"/>
    </row>
    <row r="123" spans="1:3" ht="15" hidden="1" customHeight="1">
      <c r="A123" s="437" t="s">
        <v>198</v>
      </c>
      <c r="C123" s="360"/>
    </row>
    <row r="124" spans="1:3" ht="15" hidden="1" customHeight="1">
      <c r="A124" s="437" t="s">
        <v>199</v>
      </c>
      <c r="C124" s="359"/>
    </row>
    <row r="125" spans="1:3" ht="15" hidden="1" customHeight="1">
      <c r="A125" s="437" t="s">
        <v>200</v>
      </c>
    </row>
    <row r="126" spans="1:3" ht="15" hidden="1" customHeight="1">
      <c r="A126" s="437" t="s">
        <v>106</v>
      </c>
    </row>
    <row r="127" spans="1:3" ht="15" hidden="1" customHeight="1">
      <c r="A127" s="437" t="s">
        <v>201</v>
      </c>
    </row>
    <row r="128" spans="1:3" ht="15" hidden="1" customHeight="1">
      <c r="A128" s="437" t="s">
        <v>202</v>
      </c>
    </row>
    <row r="129" spans="1:3" ht="15" hidden="1" customHeight="1">
      <c r="A129" s="437" t="s">
        <v>203</v>
      </c>
      <c r="C129" s="359"/>
    </row>
    <row r="130" spans="1:3" ht="15" hidden="1" customHeight="1">
      <c r="A130" s="437" t="s">
        <v>204</v>
      </c>
      <c r="C130" s="359"/>
    </row>
    <row r="131" spans="1:3" ht="15" hidden="1" customHeight="1">
      <c r="A131" s="437" t="s">
        <v>205</v>
      </c>
    </row>
    <row r="132" spans="1:3" ht="15" hidden="1" customHeight="1">
      <c r="A132" s="437" t="s">
        <v>206</v>
      </c>
    </row>
    <row r="133" spans="1:3" ht="15" hidden="1" customHeight="1">
      <c r="A133" s="437" t="s">
        <v>207</v>
      </c>
    </row>
    <row r="134" spans="1:3" ht="15" hidden="1" customHeight="1">
      <c r="A134" s="437" t="s">
        <v>208</v>
      </c>
    </row>
    <row r="135" spans="1:3" ht="15" hidden="1" customHeight="1">
      <c r="A135" s="437" t="s">
        <v>209</v>
      </c>
    </row>
    <row r="136" spans="1:3" ht="15" hidden="1" customHeight="1">
      <c r="A136" s="437" t="s">
        <v>210</v>
      </c>
    </row>
    <row r="137" spans="1:3" ht="15" hidden="1" customHeight="1">
      <c r="A137" s="437" t="s">
        <v>211</v>
      </c>
      <c r="C137" s="359"/>
    </row>
    <row r="138" spans="1:3" ht="15" hidden="1" customHeight="1">
      <c r="A138" s="437" t="s">
        <v>212</v>
      </c>
    </row>
    <row r="139" spans="1:3" ht="15" hidden="1" customHeight="1">
      <c r="A139" s="437" t="s">
        <v>108</v>
      </c>
    </row>
    <row r="140" spans="1:3" ht="15" hidden="1" customHeight="1">
      <c r="A140" s="437" t="s">
        <v>89</v>
      </c>
      <c r="C140" s="429"/>
    </row>
    <row r="141" spans="1:3" ht="15" hidden="1" customHeight="1">
      <c r="A141" s="437" t="s">
        <v>213</v>
      </c>
      <c r="C141" s="360"/>
    </row>
    <row r="142" spans="1:3" ht="15" hidden="1" customHeight="1">
      <c r="A142" s="437" t="s">
        <v>214</v>
      </c>
      <c r="C142" s="359"/>
    </row>
    <row r="143" spans="1:3" ht="15" hidden="1" customHeight="1">
      <c r="A143" s="437" t="s">
        <v>215</v>
      </c>
      <c r="C143" s="359"/>
    </row>
    <row r="144" spans="1:3" ht="15" hidden="1" customHeight="1">
      <c r="A144" s="437" t="s">
        <v>216</v>
      </c>
      <c r="C144" s="359"/>
    </row>
    <row r="145" spans="1:6" ht="15" hidden="1" customHeight="1">
      <c r="A145" s="437" t="s">
        <v>217</v>
      </c>
      <c r="C145" s="359"/>
    </row>
    <row r="146" spans="1:6" ht="15" hidden="1" customHeight="1">
      <c r="A146" s="437" t="s">
        <v>218</v>
      </c>
      <c r="C146" s="429"/>
    </row>
    <row r="147" spans="1:6" ht="15" hidden="1" customHeight="1">
      <c r="A147" s="437" t="s">
        <v>219</v>
      </c>
      <c r="C147" s="360"/>
    </row>
    <row r="148" spans="1:6" ht="15" hidden="1" customHeight="1">
      <c r="A148" s="437" t="s">
        <v>220</v>
      </c>
    </row>
    <row r="149" spans="1:6" ht="15" hidden="1" customHeight="1">
      <c r="A149" s="437" t="s">
        <v>221</v>
      </c>
      <c r="F149" s="455"/>
    </row>
    <row r="150" spans="1:6" ht="15" hidden="1" customHeight="1">
      <c r="A150" s="437" t="s">
        <v>222</v>
      </c>
    </row>
    <row r="151" spans="1:6" ht="15" hidden="1" customHeight="1">
      <c r="A151" s="437" t="s">
        <v>223</v>
      </c>
      <c r="F151" s="455"/>
    </row>
    <row r="152" spans="1:6" ht="15" hidden="1" customHeight="1">
      <c r="A152" s="437" t="s">
        <v>54</v>
      </c>
      <c r="F152" s="455"/>
    </row>
    <row r="153" spans="1:6" ht="15" hidden="1" customHeight="1">
      <c r="A153" s="437" t="s">
        <v>78</v>
      </c>
      <c r="C153" s="359"/>
    </row>
    <row r="154" spans="1:6" ht="15" hidden="1" customHeight="1">
      <c r="A154" s="437" t="s">
        <v>156</v>
      </c>
    </row>
    <row r="155" spans="1:6" ht="15" hidden="1" customHeight="1">
      <c r="A155" s="437" t="s">
        <v>146</v>
      </c>
      <c r="C155" s="359"/>
    </row>
    <row r="156" spans="1:6" ht="15" hidden="1" customHeight="1">
      <c r="A156" s="437" t="s">
        <v>99</v>
      </c>
    </row>
    <row r="157" spans="1:6" ht="15" hidden="1" customHeight="1">
      <c r="A157" s="437" t="s">
        <v>224</v>
      </c>
    </row>
    <row r="158" spans="1:6" ht="15" hidden="1" customHeight="1">
      <c r="A158" s="437" t="s">
        <v>56</v>
      </c>
    </row>
    <row r="159" spans="1:6" ht="15" hidden="1" customHeight="1">
      <c r="A159" s="437" t="s">
        <v>225</v>
      </c>
      <c r="C159" s="359"/>
    </row>
    <row r="160" spans="1:6" ht="15" hidden="1" customHeight="1">
      <c r="A160" s="437" t="s">
        <v>226</v>
      </c>
      <c r="C160" s="359"/>
    </row>
    <row r="161" spans="1:3" ht="15" hidden="1" customHeight="1">
      <c r="A161" s="437" t="s">
        <v>227</v>
      </c>
      <c r="C161" s="359"/>
    </row>
    <row r="162" spans="1:3" ht="15" hidden="1" customHeight="1">
      <c r="A162" s="437" t="s">
        <v>228</v>
      </c>
      <c r="C162" s="359"/>
    </row>
    <row r="163" spans="1:3" ht="15" hidden="1" customHeight="1">
      <c r="A163" s="437" t="s">
        <v>229</v>
      </c>
      <c r="C163" s="360"/>
    </row>
    <row r="164" spans="1:3" ht="15" hidden="1" customHeight="1">
      <c r="A164" s="437"/>
      <c r="C164" s="360"/>
    </row>
    <row r="165" spans="1:3" ht="15" hidden="1" customHeight="1">
      <c r="A165" s="480" t="s">
        <v>230</v>
      </c>
    </row>
    <row r="166" spans="1:3" ht="15" hidden="1" customHeight="1">
      <c r="A166" s="437" t="s">
        <v>231</v>
      </c>
    </row>
    <row r="167" spans="1:3" ht="15" hidden="1" customHeight="1">
      <c r="A167" s="437" t="s">
        <v>232</v>
      </c>
    </row>
    <row r="168" spans="1:3" ht="15" hidden="1" customHeight="1">
      <c r="A168" s="437" t="s">
        <v>233</v>
      </c>
    </row>
    <row r="169" spans="1:3" ht="15" hidden="1" customHeight="1">
      <c r="A169" s="437" t="s">
        <v>33</v>
      </c>
    </row>
    <row r="170" spans="1:3" ht="15" hidden="1" customHeight="1">
      <c r="A170" s="437" t="s">
        <v>234</v>
      </c>
    </row>
    <row r="171" spans="1:3" ht="15" hidden="1" customHeight="1">
      <c r="A171" s="437" t="s">
        <v>235</v>
      </c>
    </row>
    <row r="172" spans="1:3" ht="15" hidden="1" customHeight="1">
      <c r="A172" s="437" t="s">
        <v>236</v>
      </c>
    </row>
    <row r="173" spans="1:3" ht="15" hidden="1" customHeight="1">
      <c r="A173" s="437" t="s">
        <v>38</v>
      </c>
    </row>
    <row r="174" spans="1:3" ht="15" hidden="1" customHeight="1">
      <c r="A174" s="437" t="s">
        <v>237</v>
      </c>
    </row>
    <row r="175" spans="1:3" ht="15" hidden="1" customHeight="1">
      <c r="A175" s="437" t="s">
        <v>40</v>
      </c>
    </row>
    <row r="176" spans="1:3" ht="15" hidden="1" customHeight="1">
      <c r="A176" s="437" t="s">
        <v>238</v>
      </c>
    </row>
    <row r="177" spans="1:1" ht="15" hidden="1" customHeight="1">
      <c r="A177" s="437" t="s">
        <v>47</v>
      </c>
    </row>
    <row r="178" spans="1:1" ht="15" hidden="1" customHeight="1">
      <c r="A178" s="456"/>
    </row>
  </sheetData>
  <sheetProtection formatCells="0" formatColumns="0" formatRows="0" insertColumns="0" insertRows="0" insertHyperlinks="0" deleteColumns="0" deleteRows="0"/>
  <autoFilter ref="A7:AS86">
    <filterColumn colId="10">
      <filters>
        <filter val="SHENZHEN"/>
      </filters>
    </filterColumn>
  </autoFilter>
  <mergeCells count="578">
    <mergeCell ref="A1:AC1"/>
    <mergeCell ref="A2:AC2"/>
    <mergeCell ref="A3:AC3"/>
    <mergeCell ref="A5:I5"/>
    <mergeCell ref="L6:M6"/>
    <mergeCell ref="N6:AA6"/>
    <mergeCell ref="AF6:AS6"/>
    <mergeCell ref="L7:M7"/>
    <mergeCell ref="N7:O7"/>
    <mergeCell ref="P7:Q7"/>
    <mergeCell ref="R7:S7"/>
    <mergeCell ref="T7:U7"/>
    <mergeCell ref="V7:W7"/>
    <mergeCell ref="X7:Y7"/>
    <mergeCell ref="Z7:AA7"/>
    <mergeCell ref="AF7:AG7"/>
    <mergeCell ref="AH7:AI7"/>
    <mergeCell ref="AJ7:AK7"/>
    <mergeCell ref="AL7:AM7"/>
    <mergeCell ref="AN7:AO7"/>
    <mergeCell ref="AP7:AQ7"/>
    <mergeCell ref="AR7:AS7"/>
    <mergeCell ref="A6:A7"/>
    <mergeCell ref="B6:B7"/>
    <mergeCell ref="AF8:AG8"/>
    <mergeCell ref="AH8:AI8"/>
    <mergeCell ref="AJ8:AK8"/>
    <mergeCell ref="AL8:AM8"/>
    <mergeCell ref="AN8:AO8"/>
    <mergeCell ref="AP8:AQ8"/>
    <mergeCell ref="AR8:AS8"/>
    <mergeCell ref="AF9:AG9"/>
    <mergeCell ref="AH9:AI9"/>
    <mergeCell ref="AJ9:AK9"/>
    <mergeCell ref="AL9:AM9"/>
    <mergeCell ref="AN9:AO9"/>
    <mergeCell ref="AP9:AQ9"/>
    <mergeCell ref="AR9:AS9"/>
    <mergeCell ref="AF10:AG10"/>
    <mergeCell ref="AH10:AI10"/>
    <mergeCell ref="AJ10:AK10"/>
    <mergeCell ref="AL10:AM10"/>
    <mergeCell ref="AN10:AO10"/>
    <mergeCell ref="AP10:AQ10"/>
    <mergeCell ref="AR10:AS10"/>
    <mergeCell ref="AF11:AG11"/>
    <mergeCell ref="AH11:AI11"/>
    <mergeCell ref="AJ11:AK11"/>
    <mergeCell ref="AL11:AM11"/>
    <mergeCell ref="AN11:AO11"/>
    <mergeCell ref="AP11:AQ11"/>
    <mergeCell ref="AR11:AS11"/>
    <mergeCell ref="AF12:AG12"/>
    <mergeCell ref="AH12:AI12"/>
    <mergeCell ref="AJ12:AK12"/>
    <mergeCell ref="AL12:AM12"/>
    <mergeCell ref="AN12:AO12"/>
    <mergeCell ref="AP12:AQ12"/>
    <mergeCell ref="AR12:AS12"/>
    <mergeCell ref="AF13:AG13"/>
    <mergeCell ref="AH13:AI13"/>
    <mergeCell ref="AJ13:AK13"/>
    <mergeCell ref="AL13:AM13"/>
    <mergeCell ref="AN13:AO13"/>
    <mergeCell ref="AP13:AQ13"/>
    <mergeCell ref="AR13:AS13"/>
    <mergeCell ref="AF14:AG14"/>
    <mergeCell ref="AH14:AI14"/>
    <mergeCell ref="AJ14:AK14"/>
    <mergeCell ref="AL14:AM14"/>
    <mergeCell ref="AN14:AO14"/>
    <mergeCell ref="AP14:AQ14"/>
    <mergeCell ref="AR14:AS14"/>
    <mergeCell ref="AF15:AG15"/>
    <mergeCell ref="AH15:AI15"/>
    <mergeCell ref="AJ15:AK15"/>
    <mergeCell ref="AL15:AM15"/>
    <mergeCell ref="AN15:AO15"/>
    <mergeCell ref="AP15:AQ15"/>
    <mergeCell ref="AR15:AS15"/>
    <mergeCell ref="AF16:AG16"/>
    <mergeCell ref="AH16:AI16"/>
    <mergeCell ref="AJ16:AK16"/>
    <mergeCell ref="AL16:AM16"/>
    <mergeCell ref="AN16:AO16"/>
    <mergeCell ref="AP16:AQ16"/>
    <mergeCell ref="AR16:AS16"/>
    <mergeCell ref="AF17:AG17"/>
    <mergeCell ref="AH17:AI17"/>
    <mergeCell ref="AJ17:AK17"/>
    <mergeCell ref="AL17:AM17"/>
    <mergeCell ref="AN17:AO17"/>
    <mergeCell ref="AP17:AQ17"/>
    <mergeCell ref="AR17:AS17"/>
    <mergeCell ref="AF18:AG18"/>
    <mergeCell ref="AH18:AI18"/>
    <mergeCell ref="AJ18:AK18"/>
    <mergeCell ref="AL18:AM18"/>
    <mergeCell ref="AN18:AO18"/>
    <mergeCell ref="AP18:AQ18"/>
    <mergeCell ref="AR18:AS18"/>
    <mergeCell ref="AF19:AG19"/>
    <mergeCell ref="AH19:AI19"/>
    <mergeCell ref="AJ19:AK19"/>
    <mergeCell ref="AL19:AM19"/>
    <mergeCell ref="AN19:AO19"/>
    <mergeCell ref="AP19:AQ19"/>
    <mergeCell ref="AR19:AS19"/>
    <mergeCell ref="AF20:AG20"/>
    <mergeCell ref="AH20:AI20"/>
    <mergeCell ref="AJ20:AK20"/>
    <mergeCell ref="AL20:AM20"/>
    <mergeCell ref="AN20:AO20"/>
    <mergeCell ref="AP20:AQ20"/>
    <mergeCell ref="AR20:AS20"/>
    <mergeCell ref="AF21:AG21"/>
    <mergeCell ref="AH21:AI21"/>
    <mergeCell ref="AJ21:AK21"/>
    <mergeCell ref="AL21:AM21"/>
    <mergeCell ref="AN21:AO21"/>
    <mergeCell ref="AP21:AQ21"/>
    <mergeCell ref="AR21:AS21"/>
    <mergeCell ref="AF22:AG22"/>
    <mergeCell ref="AH22:AI22"/>
    <mergeCell ref="AJ22:AK22"/>
    <mergeCell ref="AL22:AM22"/>
    <mergeCell ref="AN22:AO22"/>
    <mergeCell ref="AP22:AQ22"/>
    <mergeCell ref="AR22:AS22"/>
    <mergeCell ref="AF23:AG23"/>
    <mergeCell ref="AH23:AI23"/>
    <mergeCell ref="AJ23:AK23"/>
    <mergeCell ref="AL23:AM23"/>
    <mergeCell ref="AN23:AO23"/>
    <mergeCell ref="AP23:AQ23"/>
    <mergeCell ref="AR23:AS23"/>
    <mergeCell ref="AF24:AG24"/>
    <mergeCell ref="AH24:AI24"/>
    <mergeCell ref="AJ24:AK24"/>
    <mergeCell ref="AL24:AM24"/>
    <mergeCell ref="AN24:AO24"/>
    <mergeCell ref="AP24:AQ24"/>
    <mergeCell ref="AR24:AS24"/>
    <mergeCell ref="AF26:AG26"/>
    <mergeCell ref="AH26:AI26"/>
    <mergeCell ref="AJ26:AK26"/>
    <mergeCell ref="AL26:AM26"/>
    <mergeCell ref="AN26:AO26"/>
    <mergeCell ref="AP26:AQ26"/>
    <mergeCell ref="AR26:AS26"/>
    <mergeCell ref="AF27:AG27"/>
    <mergeCell ref="AH27:AI27"/>
    <mergeCell ref="AJ27:AK27"/>
    <mergeCell ref="AL27:AM27"/>
    <mergeCell ref="AN27:AO27"/>
    <mergeCell ref="AP27:AQ27"/>
    <mergeCell ref="AR27:AS27"/>
    <mergeCell ref="AF28:AG28"/>
    <mergeCell ref="AH28:AI28"/>
    <mergeCell ref="AJ28:AK28"/>
    <mergeCell ref="AL28:AM28"/>
    <mergeCell ref="AN28:AO28"/>
    <mergeCell ref="AP28:AQ28"/>
    <mergeCell ref="AR28:AS28"/>
    <mergeCell ref="AF29:AG29"/>
    <mergeCell ref="AH29:AI29"/>
    <mergeCell ref="AJ29:AK29"/>
    <mergeCell ref="AL29:AM29"/>
    <mergeCell ref="AN29:AO29"/>
    <mergeCell ref="AP29:AQ29"/>
    <mergeCell ref="AR29:AS29"/>
    <mergeCell ref="AF30:AG30"/>
    <mergeCell ref="AH30:AI30"/>
    <mergeCell ref="AJ30:AK30"/>
    <mergeCell ref="AL30:AM30"/>
    <mergeCell ref="AN30:AO30"/>
    <mergeCell ref="AP30:AQ30"/>
    <mergeCell ref="AR30:AS30"/>
    <mergeCell ref="AF31:AG31"/>
    <mergeCell ref="AH31:AI31"/>
    <mergeCell ref="AJ31:AK31"/>
    <mergeCell ref="AL31:AM31"/>
    <mergeCell ref="AN31:AO31"/>
    <mergeCell ref="AP31:AQ31"/>
    <mergeCell ref="AR31:AS31"/>
    <mergeCell ref="AF32:AG32"/>
    <mergeCell ref="AH32:AI32"/>
    <mergeCell ref="AJ32:AK32"/>
    <mergeCell ref="AL32:AM32"/>
    <mergeCell ref="AN32:AO32"/>
    <mergeCell ref="AP32:AQ32"/>
    <mergeCell ref="AR32:AS32"/>
    <mergeCell ref="AF33:AG33"/>
    <mergeCell ref="AH33:AI33"/>
    <mergeCell ref="AJ33:AK33"/>
    <mergeCell ref="AL33:AM33"/>
    <mergeCell ref="AN33:AO33"/>
    <mergeCell ref="AP33:AQ33"/>
    <mergeCell ref="AR33:AS33"/>
    <mergeCell ref="AF34:AG34"/>
    <mergeCell ref="AH34:AI34"/>
    <mergeCell ref="AJ34:AK34"/>
    <mergeCell ref="AL34:AM34"/>
    <mergeCell ref="AN34:AO34"/>
    <mergeCell ref="AP34:AQ34"/>
    <mergeCell ref="AR34:AS34"/>
    <mergeCell ref="AF35:AG35"/>
    <mergeCell ref="AH35:AI35"/>
    <mergeCell ref="AJ35:AK35"/>
    <mergeCell ref="AL35:AM35"/>
    <mergeCell ref="AN35:AO35"/>
    <mergeCell ref="AP35:AQ35"/>
    <mergeCell ref="AR35:AS35"/>
    <mergeCell ref="AF36:AG36"/>
    <mergeCell ref="AH36:AI36"/>
    <mergeCell ref="AJ36:AK36"/>
    <mergeCell ref="AL36:AM36"/>
    <mergeCell ref="AN36:AO36"/>
    <mergeCell ref="AP36:AQ36"/>
    <mergeCell ref="AR36:AS36"/>
    <mergeCell ref="AF37:AG37"/>
    <mergeCell ref="AH37:AI37"/>
    <mergeCell ref="AJ37:AK37"/>
    <mergeCell ref="AL37:AM37"/>
    <mergeCell ref="AN37:AO37"/>
    <mergeCell ref="AP37:AQ37"/>
    <mergeCell ref="AR37:AS37"/>
    <mergeCell ref="AF38:AG38"/>
    <mergeCell ref="AH38:AI38"/>
    <mergeCell ref="AJ38:AK38"/>
    <mergeCell ref="AL38:AM38"/>
    <mergeCell ref="AN38:AO38"/>
    <mergeCell ref="AP38:AQ38"/>
    <mergeCell ref="AR38:AS38"/>
    <mergeCell ref="AF39:AG39"/>
    <mergeCell ref="AH39:AI39"/>
    <mergeCell ref="AJ39:AK39"/>
    <mergeCell ref="AL39:AM39"/>
    <mergeCell ref="AN39:AO39"/>
    <mergeCell ref="AP39:AQ39"/>
    <mergeCell ref="AR39:AS39"/>
    <mergeCell ref="AF40:AG40"/>
    <mergeCell ref="AH40:AI40"/>
    <mergeCell ref="AJ40:AK40"/>
    <mergeCell ref="AL40:AM40"/>
    <mergeCell ref="AN40:AO40"/>
    <mergeCell ref="AP40:AQ40"/>
    <mergeCell ref="AR40:AS40"/>
    <mergeCell ref="AF41:AG41"/>
    <mergeCell ref="AH41:AI41"/>
    <mergeCell ref="AJ41:AK41"/>
    <mergeCell ref="AL41:AM41"/>
    <mergeCell ref="AN41:AO41"/>
    <mergeCell ref="AP41:AQ41"/>
    <mergeCell ref="AR41:AS41"/>
    <mergeCell ref="AF42:AG42"/>
    <mergeCell ref="AH42:AI42"/>
    <mergeCell ref="AJ42:AK42"/>
    <mergeCell ref="AL42:AM42"/>
    <mergeCell ref="AN42:AO42"/>
    <mergeCell ref="AP42:AQ42"/>
    <mergeCell ref="AR42:AS42"/>
    <mergeCell ref="AF43:AG43"/>
    <mergeCell ref="AH43:AI43"/>
    <mergeCell ref="AJ43:AK43"/>
    <mergeCell ref="AL43:AM43"/>
    <mergeCell ref="AN43:AO43"/>
    <mergeCell ref="AP43:AQ43"/>
    <mergeCell ref="AR43:AS43"/>
    <mergeCell ref="AF44:AG44"/>
    <mergeCell ref="AH44:AI44"/>
    <mergeCell ref="AJ44:AK44"/>
    <mergeCell ref="AL44:AM44"/>
    <mergeCell ref="AN44:AO44"/>
    <mergeCell ref="AP44:AQ44"/>
    <mergeCell ref="AR44:AS44"/>
    <mergeCell ref="AF45:AG45"/>
    <mergeCell ref="AH45:AI45"/>
    <mergeCell ref="AJ45:AK45"/>
    <mergeCell ref="AL45:AM45"/>
    <mergeCell ref="AN45:AO45"/>
    <mergeCell ref="AP45:AQ45"/>
    <mergeCell ref="AR45:AS45"/>
    <mergeCell ref="AF46:AG46"/>
    <mergeCell ref="AH46:AI46"/>
    <mergeCell ref="AJ46:AK46"/>
    <mergeCell ref="AL46:AM46"/>
    <mergeCell ref="AN46:AO46"/>
    <mergeCell ref="AP46:AQ46"/>
    <mergeCell ref="AR46:AS46"/>
    <mergeCell ref="AF47:AG47"/>
    <mergeCell ref="AH47:AI47"/>
    <mergeCell ref="AJ47:AK47"/>
    <mergeCell ref="AL47:AM47"/>
    <mergeCell ref="AN47:AO47"/>
    <mergeCell ref="AP47:AQ47"/>
    <mergeCell ref="AR47:AS47"/>
    <mergeCell ref="AF48:AG48"/>
    <mergeCell ref="AH48:AI48"/>
    <mergeCell ref="AJ48:AK48"/>
    <mergeCell ref="AL48:AM48"/>
    <mergeCell ref="AN48:AO48"/>
    <mergeCell ref="AP48:AQ48"/>
    <mergeCell ref="AR48:AS48"/>
    <mergeCell ref="AF49:AG49"/>
    <mergeCell ref="AH49:AI49"/>
    <mergeCell ref="AJ49:AK49"/>
    <mergeCell ref="AL49:AM49"/>
    <mergeCell ref="AN49:AO49"/>
    <mergeCell ref="AP49:AQ49"/>
    <mergeCell ref="AR49:AS49"/>
    <mergeCell ref="AF50:AG50"/>
    <mergeCell ref="AH50:AI50"/>
    <mergeCell ref="AJ50:AK50"/>
    <mergeCell ref="AL50:AM50"/>
    <mergeCell ref="AN50:AO50"/>
    <mergeCell ref="AP50:AQ50"/>
    <mergeCell ref="AR50:AS50"/>
    <mergeCell ref="AF51:AG51"/>
    <mergeCell ref="AH51:AI51"/>
    <mergeCell ref="AJ51:AK51"/>
    <mergeCell ref="AL51:AM51"/>
    <mergeCell ref="AN51:AO51"/>
    <mergeCell ref="AP51:AQ51"/>
    <mergeCell ref="AR51:AS51"/>
    <mergeCell ref="AF52:AG52"/>
    <mergeCell ref="AH52:AI52"/>
    <mergeCell ref="AJ52:AK52"/>
    <mergeCell ref="AL52:AM52"/>
    <mergeCell ref="AN52:AO52"/>
    <mergeCell ref="AP52:AQ52"/>
    <mergeCell ref="AR52:AS52"/>
    <mergeCell ref="AF53:AG53"/>
    <mergeCell ref="AH53:AI53"/>
    <mergeCell ref="AJ53:AK53"/>
    <mergeCell ref="AL53:AM53"/>
    <mergeCell ref="AN53:AO53"/>
    <mergeCell ref="AP53:AQ53"/>
    <mergeCell ref="AR53:AS53"/>
    <mergeCell ref="AF54:AG54"/>
    <mergeCell ref="AH54:AI54"/>
    <mergeCell ref="AJ54:AK54"/>
    <mergeCell ref="AL54:AM54"/>
    <mergeCell ref="AN54:AO54"/>
    <mergeCell ref="AP54:AQ54"/>
    <mergeCell ref="AR54:AS54"/>
    <mergeCell ref="AH55:AI55"/>
    <mergeCell ref="AJ55:AK55"/>
    <mergeCell ref="AL55:AM55"/>
    <mergeCell ref="AN55:AO55"/>
    <mergeCell ref="AP55:AQ55"/>
    <mergeCell ref="AR55:AS55"/>
    <mergeCell ref="AF56:AG56"/>
    <mergeCell ref="AH56:AI56"/>
    <mergeCell ref="AJ56:AK56"/>
    <mergeCell ref="AL56:AM56"/>
    <mergeCell ref="AN56:AO56"/>
    <mergeCell ref="AP56:AQ56"/>
    <mergeCell ref="AR56:AS56"/>
    <mergeCell ref="AH57:AI57"/>
    <mergeCell ref="AJ57:AK57"/>
    <mergeCell ref="AL57:AM57"/>
    <mergeCell ref="AN57:AO57"/>
    <mergeCell ref="AP57:AQ57"/>
    <mergeCell ref="AR57:AS57"/>
    <mergeCell ref="AF58:AG58"/>
    <mergeCell ref="AH58:AI58"/>
    <mergeCell ref="AJ58:AK58"/>
    <mergeCell ref="AL58:AM58"/>
    <mergeCell ref="AN58:AO58"/>
    <mergeCell ref="AP58:AQ58"/>
    <mergeCell ref="AR58:AS58"/>
    <mergeCell ref="AH59:AI59"/>
    <mergeCell ref="AJ59:AK59"/>
    <mergeCell ref="AL59:AM59"/>
    <mergeCell ref="AN59:AO59"/>
    <mergeCell ref="AP59:AQ59"/>
    <mergeCell ref="AR59:AS59"/>
    <mergeCell ref="AF60:AG60"/>
    <mergeCell ref="AH60:AI60"/>
    <mergeCell ref="AJ60:AK60"/>
    <mergeCell ref="AL60:AM60"/>
    <mergeCell ref="AN60:AO60"/>
    <mergeCell ref="AP60:AQ60"/>
    <mergeCell ref="AR60:AS60"/>
    <mergeCell ref="AH61:AI61"/>
    <mergeCell ref="AJ61:AK61"/>
    <mergeCell ref="AL61:AM61"/>
    <mergeCell ref="AN61:AO61"/>
    <mergeCell ref="AP61:AQ61"/>
    <mergeCell ref="AR61:AS61"/>
    <mergeCell ref="AF62:AG62"/>
    <mergeCell ref="AH62:AI62"/>
    <mergeCell ref="AJ62:AK62"/>
    <mergeCell ref="AL62:AM62"/>
    <mergeCell ref="AN62:AO62"/>
    <mergeCell ref="AP62:AQ62"/>
    <mergeCell ref="AR62:AS62"/>
    <mergeCell ref="AH63:AI63"/>
    <mergeCell ref="AJ63:AK63"/>
    <mergeCell ref="AL63:AM63"/>
    <mergeCell ref="AN63:AO63"/>
    <mergeCell ref="AP63:AQ63"/>
    <mergeCell ref="AR63:AS63"/>
    <mergeCell ref="AF64:AG64"/>
    <mergeCell ref="AH64:AI64"/>
    <mergeCell ref="AJ64:AK64"/>
    <mergeCell ref="AL64:AM64"/>
    <mergeCell ref="AN64:AO64"/>
    <mergeCell ref="AP64:AQ64"/>
    <mergeCell ref="AR64:AS64"/>
    <mergeCell ref="AH65:AI65"/>
    <mergeCell ref="AJ65:AK65"/>
    <mergeCell ref="AL65:AM65"/>
    <mergeCell ref="AN65:AO65"/>
    <mergeCell ref="AP65:AQ65"/>
    <mergeCell ref="AR65:AS65"/>
    <mergeCell ref="AF66:AG66"/>
    <mergeCell ref="AH66:AI66"/>
    <mergeCell ref="AJ66:AK66"/>
    <mergeCell ref="AL66:AM66"/>
    <mergeCell ref="AN66:AO66"/>
    <mergeCell ref="AP66:AQ66"/>
    <mergeCell ref="AR66:AS66"/>
    <mergeCell ref="AH67:AI67"/>
    <mergeCell ref="AJ67:AK67"/>
    <mergeCell ref="AL67:AM67"/>
    <mergeCell ref="AN67:AO67"/>
    <mergeCell ref="AP67:AQ67"/>
    <mergeCell ref="AR67:AS67"/>
    <mergeCell ref="AF68:AG68"/>
    <mergeCell ref="AH68:AI68"/>
    <mergeCell ref="AJ68:AK68"/>
    <mergeCell ref="AL68:AM68"/>
    <mergeCell ref="AN68:AO68"/>
    <mergeCell ref="AP68:AQ68"/>
    <mergeCell ref="AR68:AS68"/>
    <mergeCell ref="AH69:AI69"/>
    <mergeCell ref="AJ69:AK69"/>
    <mergeCell ref="AL69:AM69"/>
    <mergeCell ref="AN69:AO69"/>
    <mergeCell ref="AP69:AQ69"/>
    <mergeCell ref="AR69:AS69"/>
    <mergeCell ref="AF70:AG70"/>
    <mergeCell ref="AH70:AI70"/>
    <mergeCell ref="AJ70:AK70"/>
    <mergeCell ref="AL70:AM70"/>
    <mergeCell ref="AN70:AO70"/>
    <mergeCell ref="AP70:AQ70"/>
    <mergeCell ref="AR70:AS70"/>
    <mergeCell ref="AH71:AI71"/>
    <mergeCell ref="AJ71:AK71"/>
    <mergeCell ref="AL71:AM71"/>
    <mergeCell ref="AN71:AO71"/>
    <mergeCell ref="AP71:AQ71"/>
    <mergeCell ref="AR71:AS71"/>
    <mergeCell ref="AF72:AG72"/>
    <mergeCell ref="AH72:AI72"/>
    <mergeCell ref="AJ72:AK72"/>
    <mergeCell ref="AL72:AM72"/>
    <mergeCell ref="AN72:AO72"/>
    <mergeCell ref="AP72:AQ72"/>
    <mergeCell ref="AR72:AS72"/>
    <mergeCell ref="AH73:AI73"/>
    <mergeCell ref="AJ73:AK73"/>
    <mergeCell ref="AL73:AM73"/>
    <mergeCell ref="AN73:AO73"/>
    <mergeCell ref="AP73:AQ73"/>
    <mergeCell ref="AR73:AS73"/>
    <mergeCell ref="AF74:AG74"/>
    <mergeCell ref="AH74:AI74"/>
    <mergeCell ref="AJ74:AK74"/>
    <mergeCell ref="AL74:AM74"/>
    <mergeCell ref="AN74:AO74"/>
    <mergeCell ref="AP74:AQ74"/>
    <mergeCell ref="AR74:AS74"/>
    <mergeCell ref="AH75:AI75"/>
    <mergeCell ref="AJ75:AK75"/>
    <mergeCell ref="AL75:AM75"/>
    <mergeCell ref="AN75:AO75"/>
    <mergeCell ref="AP75:AQ75"/>
    <mergeCell ref="AR75:AS75"/>
    <mergeCell ref="AF76:AG76"/>
    <mergeCell ref="AH76:AI76"/>
    <mergeCell ref="AJ76:AK76"/>
    <mergeCell ref="AL76:AM76"/>
    <mergeCell ref="AN76:AO76"/>
    <mergeCell ref="AP76:AQ76"/>
    <mergeCell ref="AR76:AS76"/>
    <mergeCell ref="AH77:AI77"/>
    <mergeCell ref="AJ77:AK77"/>
    <mergeCell ref="AL77:AM77"/>
    <mergeCell ref="AN77:AO77"/>
    <mergeCell ref="AP77:AQ77"/>
    <mergeCell ref="AR77:AS77"/>
    <mergeCell ref="AF78:AG78"/>
    <mergeCell ref="AH78:AI78"/>
    <mergeCell ref="AJ78:AK78"/>
    <mergeCell ref="AL78:AM78"/>
    <mergeCell ref="AN78:AO78"/>
    <mergeCell ref="AP78:AQ78"/>
    <mergeCell ref="AR78:AS78"/>
    <mergeCell ref="AH79:AI79"/>
    <mergeCell ref="AJ79:AK79"/>
    <mergeCell ref="AL79:AM79"/>
    <mergeCell ref="AN79:AO79"/>
    <mergeCell ref="AP79:AQ79"/>
    <mergeCell ref="AR79:AS79"/>
    <mergeCell ref="AF80:AG80"/>
    <mergeCell ref="AH80:AI80"/>
    <mergeCell ref="AJ80:AK80"/>
    <mergeCell ref="AL80:AM80"/>
    <mergeCell ref="AN80:AO80"/>
    <mergeCell ref="AP80:AQ80"/>
    <mergeCell ref="AR80:AS80"/>
    <mergeCell ref="AH81:AI81"/>
    <mergeCell ref="AJ81:AK81"/>
    <mergeCell ref="AL81:AM81"/>
    <mergeCell ref="AN81:AO81"/>
    <mergeCell ref="AP81:AQ81"/>
    <mergeCell ref="AR81:AS81"/>
    <mergeCell ref="AF82:AG82"/>
    <mergeCell ref="AH82:AI82"/>
    <mergeCell ref="AJ82:AK82"/>
    <mergeCell ref="AL82:AM82"/>
    <mergeCell ref="AN82:AO82"/>
    <mergeCell ref="AP82:AQ82"/>
    <mergeCell ref="AR82:AS82"/>
    <mergeCell ref="AH83:AI83"/>
    <mergeCell ref="AJ83:AK83"/>
    <mergeCell ref="AL83:AM83"/>
    <mergeCell ref="AN83:AO83"/>
    <mergeCell ref="AP83:AQ83"/>
    <mergeCell ref="AR83:AS83"/>
    <mergeCell ref="AF84:AG84"/>
    <mergeCell ref="AH84:AI84"/>
    <mergeCell ref="AJ84:AK84"/>
    <mergeCell ref="AL84:AM84"/>
    <mergeCell ref="AN84:AO84"/>
    <mergeCell ref="AP84:AQ84"/>
    <mergeCell ref="AR84:AS84"/>
    <mergeCell ref="AH85:AI85"/>
    <mergeCell ref="AJ85:AK85"/>
    <mergeCell ref="AL85:AM85"/>
    <mergeCell ref="AN85:AO85"/>
    <mergeCell ref="AP85:AQ85"/>
    <mergeCell ref="AR85:AS85"/>
    <mergeCell ref="AF86:AG86"/>
    <mergeCell ref="AH86:AI86"/>
    <mergeCell ref="AJ86:AK86"/>
    <mergeCell ref="AL86:AM86"/>
    <mergeCell ref="AN86:AO86"/>
    <mergeCell ref="AP86:AQ86"/>
    <mergeCell ref="AR86:AS86"/>
    <mergeCell ref="C6:C7"/>
    <mergeCell ref="J6:J7"/>
    <mergeCell ref="K6:K7"/>
    <mergeCell ref="AB6:AB7"/>
    <mergeCell ref="AC6:AC7"/>
    <mergeCell ref="D6:E7"/>
    <mergeCell ref="F6:G7"/>
    <mergeCell ref="H6:I7"/>
    <mergeCell ref="AF85:AG85"/>
    <mergeCell ref="AF83:AG83"/>
    <mergeCell ref="AF81:AG81"/>
    <mergeCell ref="AF79:AG79"/>
    <mergeCell ref="AF77:AG77"/>
    <mergeCell ref="AF75:AG75"/>
    <mergeCell ref="AF73:AG73"/>
    <mergeCell ref="AF71:AG71"/>
    <mergeCell ref="AF69:AG69"/>
    <mergeCell ref="AF67:AG67"/>
    <mergeCell ref="AF65:AG65"/>
    <mergeCell ref="AF63:AG63"/>
    <mergeCell ref="AF61:AG61"/>
    <mergeCell ref="AF59:AG59"/>
    <mergeCell ref="AF57:AG57"/>
    <mergeCell ref="AF55:AG55"/>
  </mergeCells>
  <phoneticPr fontId="119" type="noConversion"/>
  <conditionalFormatting sqref="K12">
    <cfRule type="containsBlanks" dxfId="139" priority="1111">
      <formula>LEN(TRIM(K12))=0</formula>
    </cfRule>
  </conditionalFormatting>
  <conditionalFormatting sqref="J14">
    <cfRule type="containsBlanks" dxfId="138" priority="1108">
      <formula>LEN(TRIM(J14))=0</formula>
    </cfRule>
  </conditionalFormatting>
  <conditionalFormatting sqref="K14">
    <cfRule type="containsBlanks" dxfId="137" priority="1104">
      <formula>LEN(TRIM(K14))=0</formula>
    </cfRule>
  </conditionalFormatting>
  <conditionalFormatting sqref="J16">
    <cfRule type="containsBlanks" dxfId="136" priority="1110">
      <formula>LEN(TRIM(J16))=0</formula>
    </cfRule>
  </conditionalFormatting>
  <conditionalFormatting sqref="K16">
    <cfRule type="containsBlanks" dxfId="135" priority="1106">
      <formula>LEN(TRIM(K16))=0</formula>
    </cfRule>
  </conditionalFormatting>
  <conditionalFormatting sqref="A17">
    <cfRule type="containsBlanks" dxfId="134" priority="1232">
      <formula>LEN(TRIM(A17))=0</formula>
    </cfRule>
  </conditionalFormatting>
  <conditionalFormatting sqref="J17">
    <cfRule type="containsBlanks" dxfId="133" priority="619">
      <formula>LEN(TRIM(J17))=0</formula>
    </cfRule>
  </conditionalFormatting>
  <conditionalFormatting sqref="AB17">
    <cfRule type="containsBlanks" dxfId="132" priority="1230">
      <formula>LEN(TRIM(AB17))=0</formula>
    </cfRule>
  </conditionalFormatting>
  <conditionalFormatting sqref="J18">
    <cfRule type="containsBlanks" dxfId="131" priority="1109">
      <formula>LEN(TRIM(J18))=0</formula>
    </cfRule>
  </conditionalFormatting>
  <conditionalFormatting sqref="K18">
    <cfRule type="containsBlanks" dxfId="130" priority="1105">
      <formula>LEN(TRIM(K18))=0</formula>
    </cfRule>
  </conditionalFormatting>
  <conditionalFormatting sqref="J19">
    <cfRule type="containsBlanks" dxfId="129" priority="622">
      <formula>LEN(TRIM(J19))=0</formula>
    </cfRule>
  </conditionalFormatting>
  <conditionalFormatting sqref="K19">
    <cfRule type="containsBlanks" dxfId="128" priority="621">
      <formula>LEN(TRIM(K19))=0</formula>
    </cfRule>
  </conditionalFormatting>
  <conditionalFormatting sqref="J20">
    <cfRule type="containsBlanks" dxfId="127" priority="1107">
      <formula>LEN(TRIM(J20))=0</formula>
    </cfRule>
  </conditionalFormatting>
  <conditionalFormatting sqref="K20">
    <cfRule type="containsBlanks" dxfId="126" priority="1103">
      <formula>LEN(TRIM(K20))=0</formula>
    </cfRule>
  </conditionalFormatting>
  <conditionalFormatting sqref="K26">
    <cfRule type="containsBlanks" dxfId="125" priority="23">
      <formula>LEN(TRIM(K26))=0</formula>
    </cfRule>
  </conditionalFormatting>
  <conditionalFormatting sqref="AB26">
    <cfRule type="containsBlanks" dxfId="124" priority="5">
      <formula>LEN(TRIM(AB26))=0</formula>
    </cfRule>
  </conditionalFormatting>
  <conditionalFormatting sqref="J28">
    <cfRule type="containsBlanks" dxfId="123" priority="131">
      <formula>LEN(TRIM(J28))=0</formula>
    </cfRule>
  </conditionalFormatting>
  <conditionalFormatting sqref="K28">
    <cfRule type="containsBlanks" dxfId="122" priority="127">
      <formula>LEN(TRIM(K28))=0</formula>
    </cfRule>
  </conditionalFormatting>
  <conditionalFormatting sqref="AB28">
    <cfRule type="containsBlanks" dxfId="121" priority="4">
      <formula>LEN(TRIM(AB28))=0</formula>
    </cfRule>
  </conditionalFormatting>
  <conditionalFormatting sqref="J30">
    <cfRule type="containsBlanks" dxfId="120" priority="133">
      <formula>LEN(TRIM(J30))=0</formula>
    </cfRule>
  </conditionalFormatting>
  <conditionalFormatting sqref="K30">
    <cfRule type="containsBlanks" dxfId="119" priority="129">
      <formula>LEN(TRIM(K30))=0</formula>
    </cfRule>
  </conditionalFormatting>
  <conditionalFormatting sqref="AB30">
    <cfRule type="containsBlanks" dxfId="118" priority="3">
      <formula>LEN(TRIM(AB30))=0</formula>
    </cfRule>
  </conditionalFormatting>
  <conditionalFormatting sqref="J31">
    <cfRule type="containsBlanks" dxfId="117" priority="122">
      <formula>LEN(TRIM(J31))=0</formula>
    </cfRule>
  </conditionalFormatting>
  <conditionalFormatting sqref="AB31">
    <cfRule type="containsBlanks" dxfId="116" priority="136">
      <formula>LEN(TRIM(AB31))=0</formula>
    </cfRule>
  </conditionalFormatting>
  <conditionalFormatting sqref="J32">
    <cfRule type="containsBlanks" dxfId="115" priority="25">
      <formula>LEN(TRIM(J32))=0</formula>
    </cfRule>
  </conditionalFormatting>
  <conditionalFormatting sqref="K32">
    <cfRule type="containsBlanks" dxfId="114" priority="26">
      <formula>LEN(TRIM(K32))=0</formula>
    </cfRule>
  </conditionalFormatting>
  <conditionalFormatting sqref="J33">
    <cfRule type="containsBlanks" dxfId="113" priority="125">
      <formula>LEN(TRIM(J33))=0</formula>
    </cfRule>
  </conditionalFormatting>
  <conditionalFormatting sqref="K33">
    <cfRule type="containsBlanks" dxfId="112" priority="24">
      <formula>LEN(TRIM(K33))=0</formula>
    </cfRule>
  </conditionalFormatting>
  <conditionalFormatting sqref="J34">
    <cfRule type="containsBlanks" dxfId="111" priority="130">
      <formula>LEN(TRIM(J34))=0</formula>
    </cfRule>
  </conditionalFormatting>
  <conditionalFormatting sqref="K34">
    <cfRule type="containsBlanks" dxfId="110" priority="126">
      <formula>LEN(TRIM(K34))=0</formula>
    </cfRule>
  </conditionalFormatting>
  <conditionalFormatting sqref="K39">
    <cfRule type="containsBlanks" dxfId="109" priority="115">
      <formula>LEN(TRIM(K39))=0</formula>
    </cfRule>
  </conditionalFormatting>
  <conditionalFormatting sqref="AB39">
    <cfRule type="containsBlanks" dxfId="108" priority="1">
      <formula>LEN(TRIM(AB39))=0</formula>
    </cfRule>
  </conditionalFormatting>
  <conditionalFormatting sqref="J41">
    <cfRule type="containsBlanks" dxfId="107" priority="112">
      <formula>LEN(TRIM(J41))=0</formula>
    </cfRule>
  </conditionalFormatting>
  <conditionalFormatting sqref="K41">
    <cfRule type="containsBlanks" dxfId="106" priority="108">
      <formula>LEN(TRIM(K41))=0</formula>
    </cfRule>
  </conditionalFormatting>
  <conditionalFormatting sqref="AB41">
    <cfRule type="containsBlanks" dxfId="105" priority="20">
      <formula>LEN(TRIM(AB41))=0</formula>
    </cfRule>
  </conditionalFormatting>
  <conditionalFormatting sqref="J43">
    <cfRule type="containsBlanks" dxfId="104" priority="114">
      <formula>LEN(TRIM(J43))=0</formula>
    </cfRule>
  </conditionalFormatting>
  <conditionalFormatting sqref="K43">
    <cfRule type="containsBlanks" dxfId="103" priority="110">
      <formula>LEN(TRIM(K43))=0</formula>
    </cfRule>
  </conditionalFormatting>
  <conditionalFormatting sqref="AB43">
    <cfRule type="containsBlanks" dxfId="102" priority="19">
      <formula>LEN(TRIM(AB43))=0</formula>
    </cfRule>
  </conditionalFormatting>
  <conditionalFormatting sqref="J44">
    <cfRule type="containsBlanks" dxfId="101" priority="103">
      <formula>LEN(TRIM(J44))=0</formula>
    </cfRule>
  </conditionalFormatting>
  <conditionalFormatting sqref="AB44">
    <cfRule type="containsBlanks" dxfId="100" priority="117">
      <formula>LEN(TRIM(AB44))=0</formula>
    </cfRule>
  </conditionalFormatting>
  <conditionalFormatting sqref="J45">
    <cfRule type="containsBlanks" dxfId="99" priority="113">
      <formula>LEN(TRIM(J45))=0</formula>
    </cfRule>
  </conditionalFormatting>
  <conditionalFormatting sqref="K45">
    <cfRule type="containsBlanks" dxfId="98" priority="109">
      <formula>LEN(TRIM(K45))=0</formula>
    </cfRule>
  </conditionalFormatting>
  <conditionalFormatting sqref="J46">
    <cfRule type="containsBlanks" dxfId="97" priority="106">
      <formula>LEN(TRIM(J46))=0</formula>
    </cfRule>
  </conditionalFormatting>
  <conditionalFormatting sqref="K46">
    <cfRule type="containsBlanks" dxfId="96" priority="105">
      <formula>LEN(TRIM(K46))=0</formula>
    </cfRule>
  </conditionalFormatting>
  <conditionalFormatting sqref="J47">
    <cfRule type="containsBlanks" dxfId="95" priority="111">
      <formula>LEN(TRIM(J47))=0</formula>
    </cfRule>
  </conditionalFormatting>
  <conditionalFormatting sqref="K47">
    <cfRule type="containsBlanks" dxfId="94" priority="107">
      <formula>LEN(TRIM(K47))=0</formula>
    </cfRule>
  </conditionalFormatting>
  <conditionalFormatting sqref="K52">
    <cfRule type="containsBlanks" dxfId="93" priority="96">
      <formula>LEN(TRIM(K52))=0</formula>
    </cfRule>
  </conditionalFormatting>
  <conditionalFormatting sqref="AB52">
    <cfRule type="containsBlanks" dxfId="92" priority="17">
      <formula>LEN(TRIM(AB52))=0</formula>
    </cfRule>
  </conditionalFormatting>
  <conditionalFormatting sqref="J54">
    <cfRule type="containsBlanks" dxfId="91" priority="93">
      <formula>LEN(TRIM(J54))=0</formula>
    </cfRule>
  </conditionalFormatting>
  <conditionalFormatting sqref="K54">
    <cfRule type="containsBlanks" dxfId="90" priority="89">
      <formula>LEN(TRIM(K54))=0</formula>
    </cfRule>
  </conditionalFormatting>
  <conditionalFormatting sqref="AB54">
    <cfRule type="containsBlanks" dxfId="89" priority="16">
      <formula>LEN(TRIM(AB54))=0</formula>
    </cfRule>
  </conditionalFormatting>
  <conditionalFormatting sqref="J56">
    <cfRule type="containsBlanks" dxfId="88" priority="95">
      <formula>LEN(TRIM(J56))=0</formula>
    </cfRule>
  </conditionalFormatting>
  <conditionalFormatting sqref="K56">
    <cfRule type="containsBlanks" dxfId="87" priority="91">
      <formula>LEN(TRIM(K56))=0</formula>
    </cfRule>
  </conditionalFormatting>
  <conditionalFormatting sqref="AB56">
    <cfRule type="containsBlanks" dxfId="86" priority="15">
      <formula>LEN(TRIM(AB56))=0</formula>
    </cfRule>
  </conditionalFormatting>
  <conditionalFormatting sqref="J57">
    <cfRule type="containsBlanks" dxfId="85" priority="84">
      <formula>LEN(TRIM(J57))=0</formula>
    </cfRule>
  </conditionalFormatting>
  <conditionalFormatting sqref="AB57">
    <cfRule type="containsBlanks" dxfId="84" priority="98">
      <formula>LEN(TRIM(AB57))=0</formula>
    </cfRule>
  </conditionalFormatting>
  <conditionalFormatting sqref="J58">
    <cfRule type="containsBlanks" dxfId="83" priority="94">
      <formula>LEN(TRIM(J58))=0</formula>
    </cfRule>
  </conditionalFormatting>
  <conditionalFormatting sqref="K58">
    <cfRule type="containsBlanks" dxfId="82" priority="90">
      <formula>LEN(TRIM(K58))=0</formula>
    </cfRule>
  </conditionalFormatting>
  <conditionalFormatting sqref="J59">
    <cfRule type="containsBlanks" dxfId="81" priority="87">
      <formula>LEN(TRIM(J59))=0</formula>
    </cfRule>
  </conditionalFormatting>
  <conditionalFormatting sqref="K59">
    <cfRule type="containsBlanks" dxfId="80" priority="86">
      <formula>LEN(TRIM(K59))=0</formula>
    </cfRule>
  </conditionalFormatting>
  <conditionalFormatting sqref="J60">
    <cfRule type="containsBlanks" dxfId="79" priority="92">
      <formula>LEN(TRIM(J60))=0</formula>
    </cfRule>
  </conditionalFormatting>
  <conditionalFormatting sqref="K60">
    <cfRule type="containsBlanks" dxfId="78" priority="88">
      <formula>LEN(TRIM(K60))=0</formula>
    </cfRule>
  </conditionalFormatting>
  <conditionalFormatting sqref="K65">
    <cfRule type="containsBlanks" dxfId="77" priority="77">
      <formula>LEN(TRIM(K65))=0</formula>
    </cfRule>
  </conditionalFormatting>
  <conditionalFormatting sqref="AB65">
    <cfRule type="containsBlanks" dxfId="76" priority="13">
      <formula>LEN(TRIM(AB65))=0</formula>
    </cfRule>
  </conditionalFormatting>
  <conditionalFormatting sqref="J67">
    <cfRule type="containsBlanks" dxfId="75" priority="74">
      <formula>LEN(TRIM(J67))=0</formula>
    </cfRule>
  </conditionalFormatting>
  <conditionalFormatting sqref="K67">
    <cfRule type="containsBlanks" dxfId="74" priority="70">
      <formula>LEN(TRIM(K67))=0</formula>
    </cfRule>
  </conditionalFormatting>
  <conditionalFormatting sqref="AB67">
    <cfRule type="containsBlanks" dxfId="73" priority="12">
      <formula>LEN(TRIM(AB67))=0</formula>
    </cfRule>
  </conditionalFormatting>
  <conditionalFormatting sqref="J69">
    <cfRule type="containsBlanks" dxfId="72" priority="76">
      <formula>LEN(TRIM(J69))=0</formula>
    </cfRule>
  </conditionalFormatting>
  <conditionalFormatting sqref="K69">
    <cfRule type="containsBlanks" dxfId="71" priority="72">
      <formula>LEN(TRIM(K69))=0</formula>
    </cfRule>
  </conditionalFormatting>
  <conditionalFormatting sqref="AB69">
    <cfRule type="containsBlanks" dxfId="70" priority="11">
      <formula>LEN(TRIM(AB69))=0</formula>
    </cfRule>
  </conditionalFormatting>
  <conditionalFormatting sqref="J70">
    <cfRule type="containsBlanks" dxfId="69" priority="65">
      <formula>LEN(TRIM(J70))=0</formula>
    </cfRule>
  </conditionalFormatting>
  <conditionalFormatting sqref="AB70">
    <cfRule type="containsBlanks" dxfId="68" priority="79">
      <formula>LEN(TRIM(AB70))=0</formula>
    </cfRule>
  </conditionalFormatting>
  <conditionalFormatting sqref="J71">
    <cfRule type="containsBlanks" dxfId="67" priority="75">
      <formula>LEN(TRIM(J71))=0</formula>
    </cfRule>
  </conditionalFormatting>
  <conditionalFormatting sqref="K71">
    <cfRule type="containsBlanks" dxfId="66" priority="71">
      <formula>LEN(TRIM(K71))=0</formula>
    </cfRule>
  </conditionalFormatting>
  <conditionalFormatting sqref="J72">
    <cfRule type="containsBlanks" dxfId="65" priority="68">
      <formula>LEN(TRIM(J72))=0</formula>
    </cfRule>
  </conditionalFormatting>
  <conditionalFormatting sqref="K72">
    <cfRule type="containsBlanks" dxfId="64" priority="67">
      <formula>LEN(TRIM(K72))=0</formula>
    </cfRule>
  </conditionalFormatting>
  <conditionalFormatting sqref="J73">
    <cfRule type="containsBlanks" dxfId="63" priority="73">
      <formula>LEN(TRIM(J73))=0</formula>
    </cfRule>
  </conditionalFormatting>
  <conditionalFormatting sqref="K73">
    <cfRule type="containsBlanks" dxfId="62" priority="69">
      <formula>LEN(TRIM(K73))=0</formula>
    </cfRule>
  </conditionalFormatting>
  <conditionalFormatting sqref="K78">
    <cfRule type="containsBlanks" dxfId="61" priority="58">
      <formula>LEN(TRIM(K78))=0</formula>
    </cfRule>
  </conditionalFormatting>
  <conditionalFormatting sqref="AB78">
    <cfRule type="containsBlanks" dxfId="60" priority="9">
      <formula>LEN(TRIM(AB78))=0</formula>
    </cfRule>
  </conditionalFormatting>
  <conditionalFormatting sqref="J80">
    <cfRule type="containsBlanks" dxfId="59" priority="55">
      <formula>LEN(TRIM(J80))=0</formula>
    </cfRule>
  </conditionalFormatting>
  <conditionalFormatting sqref="K80">
    <cfRule type="containsBlanks" dxfId="58" priority="51">
      <formula>LEN(TRIM(K80))=0</formula>
    </cfRule>
  </conditionalFormatting>
  <conditionalFormatting sqref="AB80">
    <cfRule type="containsBlanks" dxfId="57" priority="8">
      <formula>LEN(TRIM(AB80))=0</formula>
    </cfRule>
  </conditionalFormatting>
  <conditionalFormatting sqref="J82">
    <cfRule type="containsBlanks" dxfId="56" priority="57">
      <formula>LEN(TRIM(J82))=0</formula>
    </cfRule>
  </conditionalFormatting>
  <conditionalFormatting sqref="K82">
    <cfRule type="containsBlanks" dxfId="55" priority="53">
      <formula>LEN(TRIM(K82))=0</formula>
    </cfRule>
  </conditionalFormatting>
  <conditionalFormatting sqref="AB82">
    <cfRule type="containsBlanks" dxfId="54" priority="7">
      <formula>LEN(TRIM(AB82))=0</formula>
    </cfRule>
  </conditionalFormatting>
  <conditionalFormatting sqref="J83">
    <cfRule type="containsBlanks" dxfId="53" priority="46">
      <formula>LEN(TRIM(J83))=0</formula>
    </cfRule>
  </conditionalFormatting>
  <conditionalFormatting sqref="AB83">
    <cfRule type="containsBlanks" dxfId="52" priority="60">
      <formula>LEN(TRIM(AB83))=0</formula>
    </cfRule>
  </conditionalFormatting>
  <conditionalFormatting sqref="J84">
    <cfRule type="containsBlanks" dxfId="51" priority="56">
      <formula>LEN(TRIM(J84))=0</formula>
    </cfRule>
  </conditionalFormatting>
  <conditionalFormatting sqref="K84">
    <cfRule type="containsBlanks" dxfId="50" priority="52">
      <formula>LEN(TRIM(K84))=0</formula>
    </cfRule>
  </conditionalFormatting>
  <conditionalFormatting sqref="J85">
    <cfRule type="containsBlanks" dxfId="49" priority="49">
      <formula>LEN(TRIM(J85))=0</formula>
    </cfRule>
  </conditionalFormatting>
  <conditionalFormatting sqref="K85">
    <cfRule type="containsBlanks" dxfId="48" priority="48">
      <formula>LEN(TRIM(K85))=0</formula>
    </cfRule>
  </conditionalFormatting>
  <conditionalFormatting sqref="J86">
    <cfRule type="containsBlanks" dxfId="47" priority="54">
      <formula>LEN(TRIM(J86))=0</formula>
    </cfRule>
  </conditionalFormatting>
  <conditionalFormatting sqref="K86">
    <cfRule type="containsBlanks" dxfId="46" priority="50">
      <formula>LEN(TRIM(K86))=0</formula>
    </cfRule>
  </conditionalFormatting>
  <conditionalFormatting sqref="AB32:AB34">
    <cfRule type="containsBlanks" dxfId="45" priority="2">
      <formula>LEN(TRIM(AB32))=0</formula>
    </cfRule>
  </conditionalFormatting>
  <conditionalFormatting sqref="AB45:AB47">
    <cfRule type="containsBlanks" dxfId="44" priority="18">
      <formula>LEN(TRIM(AB45))=0</formula>
    </cfRule>
  </conditionalFormatting>
  <conditionalFormatting sqref="AB58:AB60">
    <cfRule type="containsBlanks" dxfId="43" priority="14">
      <formula>LEN(TRIM(AB58))=0</formula>
    </cfRule>
  </conditionalFormatting>
  <conditionalFormatting sqref="AB71:AB73">
    <cfRule type="containsBlanks" dxfId="42" priority="10">
      <formula>LEN(TRIM(AB71))=0</formula>
    </cfRule>
  </conditionalFormatting>
  <conditionalFormatting sqref="AB84:AB86">
    <cfRule type="containsBlanks" dxfId="41" priority="6">
      <formula>LEN(TRIM(AB84))=0</formula>
    </cfRule>
  </conditionalFormatting>
  <conditionalFormatting sqref="A20 AB19 H19:I19 A8:A16 A18 A19:C19 L19">
    <cfRule type="containsBlanks" dxfId="40" priority="1235">
      <formula>LEN(TRIM(A8))=0</formula>
    </cfRule>
  </conditionalFormatting>
  <conditionalFormatting sqref="F15:I16 F13:I13 K15:M15 F8:I11 B15:C16 K13:M13 B14:I14 L12:M12 K8:M11 L14:M14 B12:J12 B13:C13 B8:C11 B20:I20 B18:I18 M19 L18:M18 F19:G19 F17:G17 L20:M20 L16:M16 K17:M17">
    <cfRule type="containsBlanks" dxfId="39" priority="1234">
      <formula>LEN(TRIM(B8))=0</formula>
    </cfRule>
  </conditionalFormatting>
  <conditionalFormatting sqref="D15:E17 D13:E13 D8:E11 D19:E19">
    <cfRule type="containsBlanks" dxfId="38" priority="1113">
      <formula>LEN(TRIM(D8))=0</formula>
    </cfRule>
  </conditionalFormatting>
  <conditionalFormatting sqref="J13 J8:J11 J15">
    <cfRule type="containsBlanks" dxfId="37" priority="620">
      <formula>LEN(TRIM(J8))=0</formula>
    </cfRule>
  </conditionalFormatting>
  <conditionalFormatting sqref="AB8:AB16 AB18 AB20">
    <cfRule type="containsBlanks" dxfId="36" priority="1233">
      <formula>LEN(TRIM(AB8))=0</formula>
    </cfRule>
  </conditionalFormatting>
  <conditionalFormatting sqref="B17:C17 H17:I17">
    <cfRule type="containsBlanks" dxfId="35" priority="1231">
      <formula>LEN(TRIM(B17))=0</formula>
    </cfRule>
  </conditionalFormatting>
  <conditionalFormatting sqref="F21:I25 K21:M25 C21:C25 F29:I30 F27:I27 K29:M29 K31:M31 C29:C30 K27:M27 C28:I28 L26:M26 L30:M30 L28:M28 C26:J26 C27 L34:M34 C34:I34 C32:I32 M33 L32:M32 F33:G33 F31:G31">
    <cfRule type="containsBlanks" dxfId="34" priority="139">
      <formula>LEN(TRIM(C21))=0</formula>
    </cfRule>
  </conditionalFormatting>
  <conditionalFormatting sqref="D21:E25 D29:E31 D27:E27 D33:E33">
    <cfRule type="containsBlanks" dxfId="33" priority="135">
      <formula>LEN(TRIM(D21))=0</formula>
    </cfRule>
  </conditionalFormatting>
  <conditionalFormatting sqref="J21:J25 J27 J29">
    <cfRule type="containsBlanks" dxfId="32" priority="123">
      <formula>LEN(TRIM(J21))=0</formula>
    </cfRule>
  </conditionalFormatting>
  <conditionalFormatting sqref="AB21:AB25 AB27 AB29">
    <cfRule type="containsBlanks" dxfId="31" priority="138">
      <formula>LEN(TRIM(AB21))=0</formula>
    </cfRule>
  </conditionalFormatting>
  <conditionalFormatting sqref="C31 H31:I31">
    <cfRule type="containsBlanks" dxfId="30" priority="137">
      <formula>LEN(TRIM(C31))=0</formula>
    </cfRule>
  </conditionalFormatting>
  <conditionalFormatting sqref="C33 L33 H33:I33">
    <cfRule type="containsBlanks" dxfId="29" priority="140">
      <formula>LEN(TRIM(C33))=0</formula>
    </cfRule>
  </conditionalFormatting>
  <conditionalFormatting sqref="F42:I43 F40:I40 K42:M42 F35:I38 C42:C43 K40:M40 C41:I41 L39:M39 K35:M38 L41:M41 C39:J39 C40 C35:C38 C47:I47 C45:I45 M46 L45:M45 F46:G46 F44:G44 L47:M47 L43:M43 K44:M44">
    <cfRule type="containsBlanks" dxfId="28" priority="120">
      <formula>LEN(TRIM(C35))=0</formula>
    </cfRule>
  </conditionalFormatting>
  <conditionalFormatting sqref="D42:E44 D40:E40 D35:E38 D46:E46">
    <cfRule type="containsBlanks" dxfId="27" priority="116">
      <formula>LEN(TRIM(D35))=0</formula>
    </cfRule>
  </conditionalFormatting>
  <conditionalFormatting sqref="J40 J35:J38 J42">
    <cfRule type="containsBlanks" dxfId="26" priority="104">
      <formula>LEN(TRIM(J35))=0</formula>
    </cfRule>
  </conditionalFormatting>
  <conditionalFormatting sqref="AB35:AB38 AB40 AB42">
    <cfRule type="containsBlanks" dxfId="25" priority="119">
      <formula>LEN(TRIM(AB35))=0</formula>
    </cfRule>
  </conditionalFormatting>
  <conditionalFormatting sqref="C44 H44:I44">
    <cfRule type="containsBlanks" dxfId="24" priority="118">
      <formula>LEN(TRIM(C44))=0</formula>
    </cfRule>
  </conditionalFormatting>
  <conditionalFormatting sqref="C46 L46 H46:I46">
    <cfRule type="containsBlanks" dxfId="23" priority="121">
      <formula>LEN(TRIM(C46))=0</formula>
    </cfRule>
  </conditionalFormatting>
  <conditionalFormatting sqref="F55:I56 F53:I53 K55:M55 F48:I51 C55:C56 K53:M53 C54:I54 L52:M52 K48:M51 L54:M54 C52:J52 C53 C48:C51 C60:I60 C58:I58 M59 L58:M58 F59:G59 F57:G57 L60:M60 L56:M56 K57:M57">
    <cfRule type="containsBlanks" dxfId="22" priority="101">
      <formula>LEN(TRIM(C48))=0</formula>
    </cfRule>
  </conditionalFormatting>
  <conditionalFormatting sqref="D55:E57 D53:E53 D48:E51 D59:E59">
    <cfRule type="containsBlanks" dxfId="21" priority="97">
      <formula>LEN(TRIM(D48))=0</formula>
    </cfRule>
  </conditionalFormatting>
  <conditionalFormatting sqref="J53 J48:J51 J55">
    <cfRule type="containsBlanks" dxfId="20" priority="85">
      <formula>LEN(TRIM(J48))=0</formula>
    </cfRule>
  </conditionalFormatting>
  <conditionalFormatting sqref="AB48:AB51 AB53 AB55">
    <cfRule type="containsBlanks" dxfId="19" priority="100">
      <formula>LEN(TRIM(AB48))=0</formula>
    </cfRule>
  </conditionalFormatting>
  <conditionalFormatting sqref="C57 H57:I57">
    <cfRule type="containsBlanks" dxfId="18" priority="99">
      <formula>LEN(TRIM(C57))=0</formula>
    </cfRule>
  </conditionalFormatting>
  <conditionalFormatting sqref="C59 L59 H59:I59">
    <cfRule type="containsBlanks" dxfId="17" priority="102">
      <formula>LEN(TRIM(C59))=0</formula>
    </cfRule>
  </conditionalFormatting>
  <conditionalFormatting sqref="F68:I69 F66:I66 K68:M68 F61:I64 C68:C69 K66:M66 C67:I67 L65:M65 K61:M64 L67:M67 C65:J65 C66 C61:C64 C73:I73 C71:I71 M72 L71:M71 F72:G72 F70:G70 L73:M73 L69:M69 K70:M70">
    <cfRule type="containsBlanks" dxfId="16" priority="82">
      <formula>LEN(TRIM(C61))=0</formula>
    </cfRule>
  </conditionalFormatting>
  <conditionalFormatting sqref="D68:E70 D66:E66 D61:E64 D72:E72">
    <cfRule type="containsBlanks" dxfId="15" priority="78">
      <formula>LEN(TRIM(D61))=0</formula>
    </cfRule>
  </conditionalFormatting>
  <conditionalFormatting sqref="J66 J61:J64 J68">
    <cfRule type="containsBlanks" dxfId="14" priority="66">
      <formula>LEN(TRIM(J61))=0</formula>
    </cfRule>
  </conditionalFormatting>
  <conditionalFormatting sqref="AB61:AB64 AB66 AB68">
    <cfRule type="containsBlanks" dxfId="13" priority="81">
      <formula>LEN(TRIM(AB61))=0</formula>
    </cfRule>
  </conditionalFormatting>
  <conditionalFormatting sqref="C70 H70:I70">
    <cfRule type="containsBlanks" dxfId="12" priority="80">
      <formula>LEN(TRIM(C70))=0</formula>
    </cfRule>
  </conditionalFormatting>
  <conditionalFormatting sqref="C72 L72 H72:I72">
    <cfRule type="containsBlanks" dxfId="11" priority="83">
      <formula>LEN(TRIM(C72))=0</formula>
    </cfRule>
  </conditionalFormatting>
  <conditionalFormatting sqref="F81:I82 F79:I79 K81:M81 F74:I77 C81:C82 K79:M79 C80:I80 L78:M78 K74:M77 L80:M80 C78:J78 C79 C74:C77 C86:I86 C84:I84 M85 L84:M84 F85:G85 F83:G83 L86:M86 L82:M82 K83:M83">
    <cfRule type="containsBlanks" dxfId="10" priority="63">
      <formula>LEN(TRIM(C74))=0</formula>
    </cfRule>
  </conditionalFormatting>
  <conditionalFormatting sqref="D81:E83 D79:E79 D74:E77 D85:E85">
    <cfRule type="containsBlanks" dxfId="9" priority="59">
      <formula>LEN(TRIM(D74))=0</formula>
    </cfRule>
  </conditionalFormatting>
  <conditionalFormatting sqref="J79 J74:J77 J81">
    <cfRule type="containsBlanks" dxfId="8" priority="47">
      <formula>LEN(TRIM(J74))=0</formula>
    </cfRule>
  </conditionalFormatting>
  <conditionalFormatting sqref="AB74:AB77 AB79 AB81">
    <cfRule type="containsBlanks" dxfId="7" priority="62">
      <formula>LEN(TRIM(AB74))=0</formula>
    </cfRule>
  </conditionalFormatting>
  <conditionalFormatting sqref="C83 H83:I83">
    <cfRule type="containsBlanks" dxfId="6" priority="61">
      <formula>LEN(TRIM(C83))=0</formula>
    </cfRule>
  </conditionalFormatting>
  <conditionalFormatting sqref="C85 L85 H85:I85">
    <cfRule type="containsBlanks" dxfId="5" priority="64">
      <formula>LEN(TRIM(C85))=0</formula>
    </cfRule>
  </conditionalFormatting>
  <dataValidations count="1">
    <dataValidation type="list" allowBlank="1" showInputMessage="1" showErrorMessage="1" sqref="A8 A9 A12 A13 A14 A15 A16 A17 A18 A19 A20 A87 A10:A11">
      <formula1>$A$97:$A$178</formula1>
    </dataValidation>
  </dataValidations>
  <hyperlinks>
    <hyperlink ref="J91" r:id="rId1"/>
    <hyperlink ref="J92" r:id="rId2"/>
    <hyperlink ref="J93" r:id="rId3"/>
  </hyperlinks>
  <printOptions horizontalCentered="1"/>
  <pageMargins left="0.59027777777777801" right="0.39305555555555599" top="0.39305555555555599" bottom="0.59027777777777801" header="0.51180555555555596" footer="0.118055555555556"/>
  <pageSetup paperSize="9" scale="65" fitToHeight="0" orientation="landscape" r:id="rId4"/>
  <headerFooter alignWithMargins="0">
    <oddFooter>&amp;CPage &amp;P of &amp;N page(s)</oddFooter>
  </headerFooter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6"/>
  <sheetViews>
    <sheetView view="pageBreakPreview" topLeftCell="A19" zoomScale="85" zoomScaleNormal="100" zoomScaleSheetLayoutView="85" workbookViewId="0">
      <selection activeCell="N30" sqref="N30"/>
    </sheetView>
  </sheetViews>
  <sheetFormatPr defaultColWidth="9" defaultRowHeight="13.5"/>
  <cols>
    <col min="1" max="1" width="28.25" customWidth="1"/>
    <col min="2" max="4" width="11.375" customWidth="1"/>
    <col min="5" max="7" width="13.125" customWidth="1"/>
    <col min="8" max="10" width="11.375" customWidth="1"/>
  </cols>
  <sheetData>
    <row r="1" spans="1:15" ht="27">
      <c r="A1" s="566" t="s">
        <v>269</v>
      </c>
      <c r="B1" s="567"/>
      <c r="C1" s="567"/>
      <c r="D1" s="567"/>
      <c r="E1" s="567"/>
      <c r="F1" s="567"/>
      <c r="G1" s="567"/>
      <c r="H1" s="567"/>
      <c r="I1" s="567"/>
      <c r="J1" s="568"/>
      <c r="K1" s="313"/>
      <c r="L1" s="313"/>
      <c r="M1" s="313"/>
      <c r="N1" s="313"/>
      <c r="O1" s="313"/>
    </row>
    <row r="2" spans="1:15" ht="15.75">
      <c r="A2" s="569" t="s">
        <v>270</v>
      </c>
      <c r="B2" s="570"/>
      <c r="C2" s="570"/>
      <c r="D2" s="570"/>
      <c r="E2" s="570"/>
      <c r="F2" s="570"/>
      <c r="G2" s="570"/>
      <c r="H2" s="570"/>
      <c r="I2" s="570"/>
      <c r="J2" s="571"/>
      <c r="K2" s="313"/>
      <c r="L2" s="313"/>
      <c r="M2" s="313"/>
      <c r="N2" s="313"/>
      <c r="O2" s="313"/>
    </row>
    <row r="3" spans="1:15" ht="15.75">
      <c r="A3" s="569" t="s">
        <v>271</v>
      </c>
      <c r="B3" s="570"/>
      <c r="C3" s="570"/>
      <c r="D3" s="570"/>
      <c r="E3" s="570"/>
      <c r="F3" s="570"/>
      <c r="G3" s="570"/>
      <c r="H3" s="570"/>
      <c r="I3" s="570"/>
      <c r="J3" s="571"/>
      <c r="K3" s="313"/>
      <c r="L3" s="313"/>
      <c r="M3" s="313"/>
      <c r="N3" s="313"/>
      <c r="O3" s="313"/>
    </row>
    <row r="4" spans="1:15" ht="15.75">
      <c r="A4" s="231"/>
      <c r="B4" s="232"/>
      <c r="C4" s="232"/>
      <c r="D4" s="232"/>
      <c r="E4" s="232"/>
      <c r="F4" s="232"/>
      <c r="G4" s="232"/>
      <c r="H4" s="232"/>
      <c r="I4" s="232"/>
      <c r="J4" s="314"/>
      <c r="K4" s="313"/>
      <c r="L4" s="313"/>
      <c r="M4" s="313"/>
      <c r="N4" s="313"/>
      <c r="O4" s="313"/>
    </row>
    <row r="5" spans="1:15" ht="26.25">
      <c r="A5" s="572" t="s">
        <v>272</v>
      </c>
      <c r="B5" s="573"/>
      <c r="C5" s="573"/>
      <c r="D5" s="573"/>
      <c r="E5" s="573"/>
      <c r="F5" s="573"/>
      <c r="G5" s="573"/>
      <c r="H5" s="573"/>
      <c r="I5" s="573"/>
      <c r="J5" s="574"/>
      <c r="K5" s="313"/>
      <c r="L5" s="313"/>
      <c r="M5" s="313"/>
      <c r="N5" s="313"/>
      <c r="O5" s="313"/>
    </row>
    <row r="6" spans="1:15" ht="15.75">
      <c r="A6" s="231"/>
      <c r="B6" s="232"/>
      <c r="C6" s="232"/>
      <c r="D6" s="232"/>
      <c r="E6" s="232"/>
      <c r="F6" s="232"/>
      <c r="G6" s="232"/>
      <c r="H6" s="232"/>
      <c r="I6" s="232"/>
      <c r="J6" s="314"/>
      <c r="K6" s="313"/>
      <c r="L6" s="313"/>
      <c r="M6" s="313"/>
      <c r="N6" s="313"/>
      <c r="O6" s="313"/>
    </row>
    <row r="7" spans="1:15" ht="15.75">
      <c r="A7" s="233" t="s">
        <v>273</v>
      </c>
      <c r="B7" s="549"/>
      <c r="C7" s="549"/>
      <c r="D7" s="549"/>
      <c r="E7" s="563"/>
      <c r="F7" s="522" t="s">
        <v>274</v>
      </c>
      <c r="G7" s="527"/>
      <c r="H7" s="527"/>
      <c r="I7" s="527"/>
      <c r="J7" s="527"/>
      <c r="K7" s="315"/>
      <c r="L7" s="315"/>
      <c r="M7" s="313"/>
      <c r="N7" s="313"/>
      <c r="O7" s="313"/>
    </row>
    <row r="8" spans="1:15" ht="15.75">
      <c r="A8" s="234" t="s">
        <v>275</v>
      </c>
      <c r="B8" s="549"/>
      <c r="C8" s="549"/>
      <c r="D8" s="549"/>
      <c r="E8" s="563"/>
      <c r="F8" s="523"/>
      <c r="G8" s="528"/>
      <c r="H8" s="528"/>
      <c r="I8" s="528"/>
      <c r="J8" s="528"/>
      <c r="K8" s="315"/>
      <c r="L8" s="315"/>
      <c r="M8" s="313"/>
      <c r="N8" s="313"/>
      <c r="O8" s="313"/>
    </row>
    <row r="9" spans="1:15" ht="18.75">
      <c r="A9" s="235"/>
      <c r="B9" s="549"/>
      <c r="C9" s="549"/>
      <c r="D9" s="549"/>
      <c r="E9" s="563"/>
      <c r="F9" s="236" t="s">
        <v>276</v>
      </c>
      <c r="G9" s="564"/>
      <c r="H9" s="565"/>
      <c r="I9" s="565"/>
      <c r="J9" s="565"/>
      <c r="K9" s="315"/>
      <c r="L9" s="316"/>
      <c r="M9" s="317"/>
      <c r="N9" s="277"/>
      <c r="O9" s="277"/>
    </row>
    <row r="10" spans="1:15" ht="18.75">
      <c r="A10" s="235"/>
      <c r="B10" s="549"/>
      <c r="C10" s="549"/>
      <c r="D10" s="549"/>
      <c r="E10" s="549"/>
      <c r="F10" s="557" t="s">
        <v>277</v>
      </c>
      <c r="G10" s="558"/>
      <c r="H10" s="557"/>
      <c r="I10" s="557"/>
      <c r="J10" s="559"/>
      <c r="K10" s="556"/>
      <c r="L10" s="556"/>
      <c r="M10" s="317"/>
      <c r="N10" s="277"/>
      <c r="O10" s="277"/>
    </row>
    <row r="11" spans="1:15" ht="18.75">
      <c r="A11" s="234" t="s">
        <v>278</v>
      </c>
      <c r="B11" s="549"/>
      <c r="C11" s="549"/>
      <c r="D11" s="549"/>
      <c r="E11" s="549"/>
      <c r="F11" s="557" t="s">
        <v>279</v>
      </c>
      <c r="G11" s="558"/>
      <c r="H11" s="557"/>
      <c r="I11" s="557"/>
      <c r="J11" s="559"/>
      <c r="K11" s="315"/>
      <c r="L11" s="315"/>
      <c r="M11" s="317"/>
      <c r="N11" s="277"/>
      <c r="O11" s="277"/>
    </row>
    <row r="12" spans="1:15" ht="18.75">
      <c r="A12" s="238" t="s">
        <v>280</v>
      </c>
      <c r="B12" s="549"/>
      <c r="C12" s="549"/>
      <c r="D12" s="549"/>
      <c r="E12" s="549"/>
      <c r="F12" s="560" t="s">
        <v>281</v>
      </c>
      <c r="G12" s="560"/>
      <c r="H12" s="560"/>
      <c r="I12" s="560"/>
      <c r="J12" s="561"/>
      <c r="K12" s="562"/>
      <c r="L12" s="562"/>
      <c r="M12" s="317"/>
      <c r="N12" s="277"/>
      <c r="O12" s="277"/>
    </row>
    <row r="13" spans="1:15" ht="18.75">
      <c r="A13" s="233" t="s">
        <v>282</v>
      </c>
      <c r="B13" s="549"/>
      <c r="C13" s="549"/>
      <c r="D13" s="549"/>
      <c r="E13" s="549"/>
      <c r="F13" s="240" t="s">
        <v>283</v>
      </c>
      <c r="G13" s="240"/>
      <c r="H13" s="241" t="s">
        <v>284</v>
      </c>
      <c r="I13" s="240"/>
      <c r="J13" s="319"/>
      <c r="K13" s="315"/>
      <c r="L13" s="315"/>
      <c r="M13" s="317"/>
      <c r="N13" s="277"/>
      <c r="O13" s="277"/>
    </row>
    <row r="14" spans="1:15" ht="17.25">
      <c r="A14" s="234" t="s">
        <v>275</v>
      </c>
      <c r="B14" s="549"/>
      <c r="C14" s="549"/>
      <c r="D14" s="549"/>
      <c r="E14" s="549"/>
      <c r="F14" s="551" t="s">
        <v>285</v>
      </c>
      <c r="G14" s="551"/>
      <c r="H14" s="551"/>
      <c r="I14" s="551"/>
      <c r="J14" s="552"/>
      <c r="K14" s="320"/>
      <c r="L14" s="315"/>
      <c r="M14" s="321"/>
      <c r="N14" s="277"/>
      <c r="O14" s="277"/>
    </row>
    <row r="15" spans="1:15" ht="17.25">
      <c r="A15" s="235"/>
      <c r="B15" s="549"/>
      <c r="C15" s="549"/>
      <c r="D15" s="549"/>
      <c r="E15" s="549"/>
      <c r="F15" s="553" t="s">
        <v>286</v>
      </c>
      <c r="G15" s="554"/>
      <c r="H15" s="553"/>
      <c r="I15" s="553"/>
      <c r="J15" s="555"/>
      <c r="K15" s="320"/>
      <c r="L15" s="315"/>
      <c r="M15" s="317"/>
      <c r="N15" s="322"/>
      <c r="O15" s="277"/>
    </row>
    <row r="16" spans="1:15" ht="18.75">
      <c r="A16" s="235"/>
      <c r="B16" s="549"/>
      <c r="C16" s="549"/>
      <c r="D16" s="549"/>
      <c r="E16" s="549"/>
      <c r="F16" s="242" t="s">
        <v>287</v>
      </c>
      <c r="G16" s="243"/>
      <c r="H16" s="243"/>
      <c r="I16" s="243"/>
      <c r="J16" s="323"/>
      <c r="K16" s="315"/>
      <c r="L16" s="315"/>
      <c r="M16" s="317"/>
      <c r="N16" s="322"/>
      <c r="O16" s="277"/>
    </row>
    <row r="17" spans="1:16" ht="18.75">
      <c r="A17" s="234" t="s">
        <v>278</v>
      </c>
      <c r="B17" s="549"/>
      <c r="C17" s="549"/>
      <c r="D17" s="549"/>
      <c r="E17" s="549"/>
      <c r="F17" s="244" t="s">
        <v>288</v>
      </c>
      <c r="G17" s="239"/>
      <c r="H17" s="239"/>
      <c r="I17" s="239"/>
      <c r="J17" s="318"/>
      <c r="K17" s="320"/>
      <c r="L17" s="315"/>
      <c r="M17" s="321"/>
      <c r="N17" s="324"/>
      <c r="O17" s="325"/>
      <c r="P17" s="313"/>
    </row>
    <row r="18" spans="1:16" ht="18.75">
      <c r="A18" s="238" t="s">
        <v>280</v>
      </c>
      <c r="B18" s="549"/>
      <c r="C18" s="549"/>
      <c r="D18" s="549"/>
      <c r="E18" s="549"/>
      <c r="F18" s="237" t="s">
        <v>289</v>
      </c>
      <c r="G18" s="239"/>
      <c r="H18" s="241" t="s">
        <v>290</v>
      </c>
      <c r="I18" s="239"/>
      <c r="J18" s="318"/>
      <c r="K18" s="315"/>
      <c r="L18" s="315"/>
      <c r="M18" s="317"/>
      <c r="N18" s="277"/>
      <c r="O18" s="277"/>
      <c r="P18" s="313"/>
    </row>
    <row r="19" spans="1:16" ht="18.75">
      <c r="A19" s="233" t="s">
        <v>291</v>
      </c>
      <c r="B19" s="549"/>
      <c r="C19" s="549"/>
      <c r="D19" s="549"/>
      <c r="E19" s="549"/>
      <c r="F19" s="239" t="s">
        <v>292</v>
      </c>
      <c r="G19" s="239"/>
      <c r="H19" s="239"/>
      <c r="I19" s="239"/>
      <c r="J19" s="318"/>
      <c r="K19" s="315"/>
      <c r="L19" s="315"/>
      <c r="M19" s="277" t="s">
        <v>293</v>
      </c>
      <c r="N19" s="326"/>
      <c r="O19" s="327"/>
      <c r="P19" s="313"/>
    </row>
    <row r="20" spans="1:16" ht="18.75">
      <c r="A20" s="234" t="s">
        <v>275</v>
      </c>
      <c r="B20" s="549"/>
      <c r="C20" s="549"/>
      <c r="D20" s="549"/>
      <c r="E20" s="549"/>
      <c r="F20" s="239"/>
      <c r="G20" s="239"/>
      <c r="H20" s="239"/>
      <c r="I20" s="239"/>
      <c r="J20" s="318"/>
      <c r="K20" s="315"/>
      <c r="L20" s="315"/>
      <c r="M20" s="328"/>
      <c r="N20" s="329"/>
      <c r="O20" s="330"/>
      <c r="P20" s="313"/>
    </row>
    <row r="21" spans="1:16" ht="18.75">
      <c r="A21" s="235"/>
      <c r="B21" s="549"/>
      <c r="C21" s="549"/>
      <c r="D21" s="549"/>
      <c r="E21" s="549"/>
      <c r="F21" s="237" t="s">
        <v>294</v>
      </c>
      <c r="G21" s="239"/>
      <c r="H21" s="239"/>
      <c r="I21" s="239"/>
      <c r="J21" s="318"/>
      <c r="K21" s="315"/>
      <c r="L21" s="315"/>
      <c r="M21" s="328"/>
      <c r="N21" s="329"/>
      <c r="O21" s="330"/>
      <c r="P21" s="313"/>
    </row>
    <row r="22" spans="1:16" ht="18.75">
      <c r="A22" s="235"/>
      <c r="B22" s="549"/>
      <c r="C22" s="549"/>
      <c r="D22" s="549"/>
      <c r="E22" s="549"/>
      <c r="F22" s="239" t="s">
        <v>295</v>
      </c>
      <c r="G22" s="239"/>
      <c r="H22" s="241" t="s">
        <v>296</v>
      </c>
      <c r="I22" s="239"/>
      <c r="J22" s="318"/>
      <c r="K22" s="315"/>
      <c r="L22" s="315"/>
      <c r="M22" s="327"/>
      <c r="N22" s="277"/>
      <c r="O22" s="277"/>
      <c r="P22" s="313"/>
    </row>
    <row r="23" spans="1:16" ht="18.75">
      <c r="A23" s="234" t="s">
        <v>278</v>
      </c>
      <c r="B23" s="549"/>
      <c r="C23" s="549"/>
      <c r="D23" s="549"/>
      <c r="E23" s="549"/>
      <c r="F23" s="239" t="s">
        <v>297</v>
      </c>
      <c r="G23" s="239"/>
      <c r="H23" s="241" t="s">
        <v>298</v>
      </c>
      <c r="I23" s="239"/>
      <c r="J23" s="318"/>
      <c r="K23" s="315"/>
      <c r="L23" s="315"/>
      <c r="M23" s="277"/>
      <c r="N23" s="277"/>
      <c r="O23" s="277"/>
      <c r="P23" s="313"/>
    </row>
    <row r="24" spans="1:16" ht="18.75">
      <c r="A24" s="238" t="s">
        <v>280</v>
      </c>
      <c r="B24" s="549"/>
      <c r="C24" s="549"/>
      <c r="D24" s="549"/>
      <c r="E24" s="549"/>
      <c r="F24" s="245"/>
      <c r="G24" s="245"/>
      <c r="H24" s="245"/>
      <c r="I24" s="245"/>
      <c r="J24" s="331"/>
      <c r="K24" s="332"/>
      <c r="L24" s="333" t="s">
        <v>299</v>
      </c>
      <c r="M24" s="334"/>
      <c r="N24" s="334"/>
      <c r="O24" s="334"/>
      <c r="P24" s="334"/>
    </row>
    <row r="25" spans="1:16" ht="15.75">
      <c r="A25" s="234"/>
      <c r="B25" s="246"/>
      <c r="C25" s="246"/>
      <c r="D25" s="246"/>
      <c r="E25" s="246"/>
      <c r="F25" s="246"/>
      <c r="G25" s="246"/>
      <c r="H25" s="246"/>
      <c r="I25" s="246"/>
      <c r="J25" s="335"/>
      <c r="K25" s="333" t="s">
        <v>300</v>
      </c>
      <c r="L25" s="333" t="s">
        <v>301</v>
      </c>
      <c r="M25" s="334"/>
      <c r="N25" s="334"/>
      <c r="O25" s="334"/>
      <c r="P25" s="334"/>
    </row>
    <row r="26" spans="1:16" ht="18.75">
      <c r="A26" s="247" t="s">
        <v>302</v>
      </c>
      <c r="B26" s="550" t="s">
        <v>303</v>
      </c>
      <c r="C26" s="550"/>
      <c r="D26" s="550" t="s">
        <v>304</v>
      </c>
      <c r="E26" s="550"/>
      <c r="F26" s="248"/>
      <c r="G26" s="544" t="s">
        <v>305</v>
      </c>
      <c r="H26" s="545"/>
      <c r="I26" s="545"/>
      <c r="J26" s="545"/>
      <c r="K26" s="333" t="s">
        <v>306</v>
      </c>
      <c r="L26" s="333" t="s">
        <v>301</v>
      </c>
      <c r="M26" s="334"/>
      <c r="N26" s="334"/>
      <c r="O26" s="334"/>
      <c r="P26" s="334"/>
    </row>
    <row r="27" spans="1:16" ht="18.75">
      <c r="A27" s="249" t="s">
        <v>307</v>
      </c>
      <c r="B27" s="534"/>
      <c r="C27" s="535"/>
      <c r="D27" s="536"/>
      <c r="E27" s="251" t="s">
        <v>308</v>
      </c>
      <c r="F27" s="251" t="s">
        <v>309</v>
      </c>
      <c r="G27" s="546" t="s">
        <v>310</v>
      </c>
      <c r="H27" s="546"/>
      <c r="I27" s="546"/>
      <c r="J27" s="546"/>
      <c r="K27" s="333" t="s">
        <v>311</v>
      </c>
      <c r="L27" s="333" t="s">
        <v>312</v>
      </c>
      <c r="M27" s="334"/>
      <c r="N27" s="334"/>
      <c r="O27" s="334"/>
      <c r="P27" s="334"/>
    </row>
    <row r="28" spans="1:16" ht="18.75">
      <c r="A28" s="252" t="s">
        <v>313</v>
      </c>
      <c r="B28" s="534"/>
      <c r="C28" s="547"/>
      <c r="D28" s="548"/>
      <c r="E28" s="251" t="s">
        <v>314</v>
      </c>
      <c r="F28" s="251" t="s">
        <v>315</v>
      </c>
      <c r="G28" s="254" t="s">
        <v>316</v>
      </c>
      <c r="H28" s="255"/>
      <c r="I28" s="254" t="s">
        <v>317</v>
      </c>
      <c r="J28" s="336"/>
      <c r="K28" s="333" t="s">
        <v>318</v>
      </c>
      <c r="L28" s="333" t="s">
        <v>312</v>
      </c>
      <c r="M28" s="334"/>
      <c r="N28" s="334"/>
      <c r="O28" s="334"/>
      <c r="P28" s="334"/>
    </row>
    <row r="29" spans="1:16" ht="18.75">
      <c r="A29" s="249" t="s">
        <v>319</v>
      </c>
      <c r="B29" s="250"/>
      <c r="C29" s="253"/>
      <c r="D29" s="256"/>
      <c r="E29" s="257" t="s">
        <v>320</v>
      </c>
      <c r="F29" s="253"/>
      <c r="G29" s="258" t="s">
        <v>321</v>
      </c>
      <c r="H29" s="259"/>
      <c r="I29" s="337" t="s">
        <v>322</v>
      </c>
      <c r="J29" s="338"/>
      <c r="K29" s="333" t="s">
        <v>323</v>
      </c>
      <c r="L29" s="333" t="s">
        <v>312</v>
      </c>
      <c r="M29" s="334"/>
      <c r="N29" s="334"/>
      <c r="O29" s="334"/>
      <c r="P29" s="334"/>
    </row>
    <row r="30" spans="1:16" ht="18.75">
      <c r="A30" s="260" t="s">
        <v>324</v>
      </c>
      <c r="B30" s="261" t="s">
        <v>325</v>
      </c>
      <c r="C30" s="262"/>
      <c r="D30" s="261" t="s">
        <v>326</v>
      </c>
      <c r="E30" s="262"/>
      <c r="F30" s="263"/>
      <c r="G30" s="264" t="s">
        <v>327</v>
      </c>
      <c r="H30" s="265"/>
      <c r="I30" s="338" t="s">
        <v>322</v>
      </c>
      <c r="J30" s="339"/>
      <c r="K30" s="333" t="s">
        <v>328</v>
      </c>
      <c r="L30" s="333" t="s">
        <v>301</v>
      </c>
      <c r="M30" s="334"/>
      <c r="N30" s="334"/>
      <c r="O30" s="334"/>
      <c r="P30" s="334"/>
    </row>
    <row r="31" spans="1:16" ht="18.75">
      <c r="A31" s="260" t="s">
        <v>329</v>
      </c>
      <c r="B31" s="534"/>
      <c r="C31" s="535"/>
      <c r="D31" s="536"/>
      <c r="E31" s="253"/>
      <c r="F31" s="253"/>
      <c r="G31" s="266" t="s">
        <v>330</v>
      </c>
      <c r="H31" s="267"/>
      <c r="I31" s="338" t="s">
        <v>331</v>
      </c>
      <c r="J31" s="340"/>
      <c r="K31" s="333" t="s">
        <v>332</v>
      </c>
      <c r="L31" s="333" t="s">
        <v>312</v>
      </c>
      <c r="M31" s="334"/>
      <c r="N31" s="334"/>
      <c r="O31" s="334"/>
      <c r="P31" s="334"/>
    </row>
    <row r="32" spans="1:16" ht="20.25">
      <c r="A32" s="260" t="s">
        <v>333</v>
      </c>
      <c r="B32" s="534"/>
      <c r="C32" s="535"/>
      <c r="D32" s="536"/>
      <c r="E32" s="253"/>
      <c r="F32" s="253"/>
      <c r="G32" s="268" t="s">
        <v>334</v>
      </c>
      <c r="H32" s="537" t="s">
        <v>335</v>
      </c>
      <c r="I32" s="538"/>
      <c r="J32" s="538"/>
      <c r="K32" s="333"/>
      <c r="L32" s="333"/>
      <c r="M32" s="334"/>
      <c r="N32" s="334"/>
      <c r="O32" s="334"/>
      <c r="P32" s="334"/>
    </row>
    <row r="33" spans="1:256" ht="18.75">
      <c r="A33" s="539" t="s">
        <v>336</v>
      </c>
      <c r="B33" s="539"/>
      <c r="C33" s="539"/>
      <c r="D33" s="269" t="s">
        <v>337</v>
      </c>
      <c r="E33" s="270"/>
      <c r="F33" s="251" t="s">
        <v>338</v>
      </c>
      <c r="G33" s="251"/>
      <c r="H33" s="271"/>
      <c r="I33" s="276"/>
      <c r="J33" s="341"/>
      <c r="K33" s="342"/>
      <c r="L33" s="315"/>
      <c r="M33" s="315"/>
      <c r="N33" s="315"/>
      <c r="O33" s="315"/>
      <c r="P33" s="334"/>
      <c r="Q33" s="333"/>
      <c r="R33" s="33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H33" s="313"/>
      <c r="BI33" s="313"/>
      <c r="BJ33" s="313"/>
      <c r="BK33" s="313"/>
      <c r="BL33" s="313"/>
      <c r="BM33" s="313"/>
      <c r="BN33" s="313"/>
      <c r="BO33" s="313"/>
      <c r="BP33" s="313"/>
      <c r="BQ33" s="313"/>
      <c r="BR33" s="313"/>
      <c r="BS33" s="313"/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3"/>
      <c r="CF33" s="313"/>
      <c r="CG33" s="313"/>
      <c r="CH33" s="313"/>
      <c r="CI33" s="313"/>
      <c r="CJ33" s="313"/>
      <c r="CK33" s="313"/>
      <c r="CL33" s="313"/>
      <c r="CM33" s="313"/>
      <c r="CN33" s="313"/>
      <c r="CO33" s="313"/>
      <c r="CP33" s="313"/>
      <c r="CQ33" s="313"/>
      <c r="CR33" s="313"/>
      <c r="CS33" s="313"/>
      <c r="CT33" s="313"/>
      <c r="CU33" s="313"/>
      <c r="CV33" s="313"/>
      <c r="CW33" s="313"/>
      <c r="CX33" s="313"/>
      <c r="CY33" s="313"/>
      <c r="CZ33" s="313"/>
      <c r="DA33" s="313"/>
      <c r="DB33" s="313"/>
      <c r="DC33" s="313"/>
      <c r="DD33" s="313"/>
      <c r="DE33" s="313"/>
      <c r="DF33" s="313"/>
      <c r="DG33" s="313"/>
      <c r="DH33" s="313"/>
      <c r="DI33" s="313"/>
      <c r="DJ33" s="313"/>
      <c r="DK33" s="313"/>
      <c r="DL33" s="313"/>
      <c r="DM33" s="313"/>
      <c r="DN33" s="313"/>
      <c r="DO33" s="313"/>
      <c r="DP33" s="313"/>
      <c r="DQ33" s="313"/>
      <c r="DR33" s="313"/>
      <c r="DS33" s="313"/>
      <c r="DT33" s="313"/>
      <c r="DU33" s="313"/>
      <c r="DV33" s="313"/>
      <c r="DW33" s="313"/>
      <c r="DX33" s="313"/>
      <c r="DY33" s="313"/>
      <c r="DZ33" s="313"/>
      <c r="EA33" s="313"/>
      <c r="EB33" s="313"/>
      <c r="EC33" s="313"/>
      <c r="ED33" s="313"/>
      <c r="EE33" s="313"/>
      <c r="EF33" s="313"/>
      <c r="EG33" s="313"/>
      <c r="EH33" s="313"/>
      <c r="EI33" s="313"/>
      <c r="EJ33" s="313"/>
      <c r="EK33" s="313"/>
      <c r="EL33" s="313"/>
      <c r="EM33" s="313"/>
      <c r="EN33" s="313"/>
      <c r="EO33" s="313"/>
      <c r="EP33" s="313"/>
      <c r="EQ33" s="313"/>
      <c r="ER33" s="313"/>
      <c r="ES33" s="313"/>
      <c r="ET33" s="313"/>
      <c r="EU33" s="313"/>
      <c r="EV33" s="313"/>
      <c r="EW33" s="313"/>
      <c r="EX33" s="313"/>
      <c r="EY33" s="313"/>
      <c r="EZ33" s="313"/>
      <c r="FA33" s="313"/>
      <c r="FB33" s="313"/>
      <c r="FC33" s="313"/>
      <c r="FD33" s="313"/>
      <c r="FE33" s="313"/>
      <c r="FF33" s="313"/>
      <c r="FG33" s="313"/>
      <c r="FH33" s="313"/>
      <c r="FI33" s="313"/>
      <c r="FJ33" s="313"/>
      <c r="FK33" s="313"/>
      <c r="FL33" s="313"/>
      <c r="FM33" s="313"/>
      <c r="FN33" s="313"/>
      <c r="FO33" s="313"/>
      <c r="FP33" s="313"/>
      <c r="FQ33" s="313"/>
      <c r="FR33" s="313"/>
      <c r="FS33" s="313"/>
      <c r="FT33" s="313"/>
      <c r="FU33" s="313"/>
      <c r="FV33" s="313"/>
      <c r="FW33" s="313"/>
      <c r="FX33" s="313"/>
      <c r="FY33" s="313"/>
      <c r="FZ33" s="313"/>
      <c r="GA33" s="313"/>
      <c r="GB33" s="313"/>
      <c r="GC33" s="313"/>
      <c r="GD33" s="313"/>
      <c r="GE33" s="313"/>
      <c r="GF33" s="313"/>
      <c r="GG33" s="313"/>
      <c r="GH33" s="313"/>
      <c r="GI33" s="313"/>
      <c r="GJ33" s="313"/>
      <c r="GK33" s="313"/>
      <c r="GL33" s="313"/>
      <c r="GM33" s="313"/>
      <c r="GN33" s="313"/>
      <c r="GO33" s="313"/>
      <c r="GP33" s="313"/>
      <c r="GQ33" s="313"/>
      <c r="GR33" s="313"/>
      <c r="GS33" s="313"/>
      <c r="GT33" s="313"/>
      <c r="GU33" s="313"/>
      <c r="GV33" s="313"/>
      <c r="GW33" s="313"/>
      <c r="GX33" s="313"/>
      <c r="GY33" s="313"/>
      <c r="GZ33" s="313"/>
      <c r="HA33" s="313"/>
      <c r="HB33" s="313"/>
      <c r="HC33" s="313"/>
      <c r="HD33" s="313"/>
      <c r="HE33" s="313"/>
      <c r="HF33" s="313"/>
      <c r="HG33" s="313"/>
      <c r="HH33" s="313"/>
      <c r="HI33" s="313"/>
      <c r="HJ33" s="313"/>
      <c r="HK33" s="313"/>
      <c r="HL33" s="313"/>
      <c r="HM33" s="313"/>
      <c r="HN33" s="313"/>
      <c r="HO33" s="313"/>
      <c r="HP33" s="313"/>
      <c r="HQ33" s="313"/>
      <c r="HR33" s="313"/>
      <c r="HS33" s="313"/>
      <c r="HT33" s="313"/>
      <c r="HU33" s="313"/>
      <c r="HV33" s="313"/>
      <c r="HW33" s="313"/>
      <c r="HX33" s="313"/>
      <c r="HY33" s="313"/>
      <c r="HZ33" s="313"/>
      <c r="IA33" s="313"/>
      <c r="IB33" s="313"/>
      <c r="IC33" s="313"/>
      <c r="ID33" s="313"/>
      <c r="IE33" s="313"/>
      <c r="IF33" s="313"/>
      <c r="IG33" s="313"/>
      <c r="IH33" s="313"/>
      <c r="II33" s="313"/>
      <c r="IJ33" s="313"/>
      <c r="IK33" s="313"/>
      <c r="IL33" s="313"/>
      <c r="IM33" s="313"/>
      <c r="IN33" s="313"/>
      <c r="IO33" s="313"/>
      <c r="IP33" s="313"/>
      <c r="IQ33" s="313"/>
      <c r="IR33" s="313"/>
      <c r="IS33" s="313"/>
      <c r="IT33" s="313"/>
      <c r="IU33" s="313"/>
      <c r="IV33" s="313"/>
    </row>
    <row r="34" spans="1:256" ht="18.75">
      <c r="A34" s="272"/>
      <c r="B34" s="273"/>
      <c r="C34" s="274"/>
      <c r="D34" s="269" t="s">
        <v>339</v>
      </c>
      <c r="E34" s="275"/>
      <c r="F34" s="276"/>
      <c r="G34" s="276"/>
      <c r="H34" s="276"/>
      <c r="I34" s="276"/>
      <c r="J34" s="341"/>
      <c r="K34" s="342"/>
      <c r="L34" s="315"/>
      <c r="M34" s="315"/>
      <c r="N34" s="315" t="s">
        <v>340</v>
      </c>
      <c r="O34" s="315"/>
      <c r="P34" s="313"/>
      <c r="Q34" s="333"/>
      <c r="R34" s="33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3"/>
      <c r="BG34" s="313"/>
      <c r="BH34" s="313"/>
      <c r="BI34" s="313"/>
      <c r="BJ34" s="313"/>
      <c r="BK34" s="313"/>
      <c r="BL34" s="313"/>
      <c r="BM34" s="313"/>
      <c r="BN34" s="313"/>
      <c r="BO34" s="313"/>
      <c r="BP34" s="313"/>
      <c r="BQ34" s="313"/>
      <c r="BR34" s="313"/>
      <c r="BS34" s="313"/>
      <c r="BT34" s="313"/>
      <c r="BU34" s="313"/>
      <c r="BV34" s="313"/>
      <c r="BW34" s="313"/>
      <c r="BX34" s="313"/>
      <c r="BY34" s="313"/>
      <c r="BZ34" s="313"/>
      <c r="CA34" s="313"/>
      <c r="CB34" s="313"/>
      <c r="CC34" s="313"/>
      <c r="CD34" s="313"/>
      <c r="CE34" s="313"/>
      <c r="CF34" s="313"/>
      <c r="CG34" s="313"/>
      <c r="CH34" s="313"/>
      <c r="CI34" s="313"/>
      <c r="CJ34" s="313"/>
      <c r="CK34" s="313"/>
      <c r="CL34" s="313"/>
      <c r="CM34" s="313"/>
      <c r="CN34" s="313"/>
      <c r="CO34" s="313"/>
      <c r="CP34" s="313"/>
      <c r="CQ34" s="313"/>
      <c r="CR34" s="313"/>
      <c r="CS34" s="313"/>
      <c r="CT34" s="313"/>
      <c r="CU34" s="313"/>
      <c r="CV34" s="313"/>
      <c r="CW34" s="313"/>
      <c r="CX34" s="313"/>
      <c r="CY34" s="313"/>
      <c r="CZ34" s="313"/>
      <c r="DA34" s="313"/>
      <c r="DB34" s="313"/>
      <c r="DC34" s="313"/>
      <c r="DD34" s="313"/>
      <c r="DE34" s="313"/>
      <c r="DF34" s="313"/>
      <c r="DG34" s="313"/>
      <c r="DH34" s="313"/>
      <c r="DI34" s="313"/>
      <c r="DJ34" s="313"/>
      <c r="DK34" s="313"/>
      <c r="DL34" s="313"/>
      <c r="DM34" s="313"/>
      <c r="DN34" s="313"/>
      <c r="DO34" s="313"/>
      <c r="DP34" s="313"/>
      <c r="DQ34" s="313"/>
      <c r="DR34" s="313"/>
      <c r="DS34" s="313"/>
      <c r="DT34" s="313"/>
      <c r="DU34" s="313"/>
      <c r="DV34" s="313"/>
      <c r="DW34" s="313"/>
      <c r="DX34" s="313"/>
      <c r="DY34" s="313"/>
      <c r="DZ34" s="313"/>
      <c r="EA34" s="313"/>
      <c r="EB34" s="313"/>
      <c r="EC34" s="313"/>
      <c r="ED34" s="313"/>
      <c r="EE34" s="313"/>
      <c r="EF34" s="313"/>
      <c r="EG34" s="313"/>
      <c r="EH34" s="313"/>
      <c r="EI34" s="313"/>
      <c r="EJ34" s="313"/>
      <c r="EK34" s="313"/>
      <c r="EL34" s="313"/>
      <c r="EM34" s="313"/>
      <c r="EN34" s="313"/>
      <c r="EO34" s="313"/>
      <c r="EP34" s="313"/>
      <c r="EQ34" s="313"/>
      <c r="ER34" s="313"/>
      <c r="ES34" s="313"/>
      <c r="ET34" s="313"/>
      <c r="EU34" s="313"/>
      <c r="EV34" s="313"/>
      <c r="EW34" s="313"/>
      <c r="EX34" s="313"/>
      <c r="EY34" s="313"/>
      <c r="EZ34" s="313"/>
      <c r="FA34" s="313"/>
      <c r="FB34" s="313"/>
      <c r="FC34" s="313"/>
      <c r="FD34" s="313"/>
      <c r="FE34" s="313"/>
      <c r="FF34" s="313"/>
      <c r="FG34" s="313"/>
      <c r="FH34" s="313"/>
      <c r="FI34" s="313"/>
      <c r="FJ34" s="313"/>
      <c r="FK34" s="313"/>
      <c r="FL34" s="313"/>
      <c r="FM34" s="313"/>
      <c r="FN34" s="313"/>
      <c r="FO34" s="313"/>
      <c r="FP34" s="313"/>
      <c r="FQ34" s="313"/>
      <c r="FR34" s="313"/>
      <c r="FS34" s="313"/>
      <c r="FT34" s="313"/>
      <c r="FU34" s="313"/>
      <c r="FV34" s="313"/>
      <c r="FW34" s="313"/>
      <c r="FX34" s="313"/>
      <c r="FY34" s="313"/>
      <c r="FZ34" s="313"/>
      <c r="GA34" s="313"/>
      <c r="GB34" s="313"/>
      <c r="GC34" s="313"/>
      <c r="GD34" s="313"/>
      <c r="GE34" s="313"/>
      <c r="GF34" s="313"/>
      <c r="GG34" s="313"/>
      <c r="GH34" s="313"/>
      <c r="GI34" s="313"/>
      <c r="GJ34" s="313"/>
      <c r="GK34" s="313"/>
      <c r="GL34" s="313"/>
      <c r="GM34" s="313"/>
      <c r="GN34" s="313"/>
      <c r="GO34" s="313"/>
      <c r="GP34" s="313"/>
      <c r="GQ34" s="313"/>
      <c r="GR34" s="313"/>
      <c r="GS34" s="313"/>
      <c r="GT34" s="313"/>
      <c r="GU34" s="313"/>
      <c r="GV34" s="313"/>
      <c r="GW34" s="313"/>
      <c r="GX34" s="313"/>
      <c r="GY34" s="313"/>
      <c r="GZ34" s="313"/>
      <c r="HA34" s="313"/>
      <c r="HB34" s="313"/>
      <c r="HC34" s="313"/>
      <c r="HD34" s="313"/>
      <c r="HE34" s="313"/>
      <c r="HF34" s="313"/>
      <c r="HG34" s="313"/>
      <c r="HH34" s="313"/>
      <c r="HI34" s="313"/>
      <c r="HJ34" s="313"/>
      <c r="HK34" s="313"/>
      <c r="HL34" s="313"/>
      <c r="HM34" s="313"/>
      <c r="HN34" s="313"/>
      <c r="HO34" s="313"/>
      <c r="HP34" s="313"/>
      <c r="HQ34" s="313"/>
      <c r="HR34" s="313"/>
      <c r="HS34" s="313"/>
      <c r="HT34" s="313"/>
      <c r="HU34" s="313"/>
      <c r="HV34" s="313"/>
      <c r="HW34" s="313"/>
      <c r="HX34" s="313"/>
      <c r="HY34" s="313"/>
      <c r="HZ34" s="313"/>
      <c r="IA34" s="313"/>
      <c r="IB34" s="313"/>
      <c r="IC34" s="313"/>
      <c r="ID34" s="313"/>
      <c r="IE34" s="313"/>
      <c r="IF34" s="313"/>
      <c r="IG34" s="313"/>
      <c r="IH34" s="313"/>
      <c r="II34" s="313"/>
      <c r="IJ34" s="313"/>
      <c r="IK34" s="313"/>
      <c r="IL34" s="313"/>
      <c r="IM34" s="313"/>
      <c r="IN34" s="313"/>
      <c r="IO34" s="313"/>
      <c r="IP34" s="313"/>
      <c r="IQ34" s="313"/>
      <c r="IR34" s="313"/>
      <c r="IS34" s="313"/>
      <c r="IT34" s="313"/>
      <c r="IU34" s="313"/>
      <c r="IV34" s="313"/>
    </row>
    <row r="35" spans="1:256" ht="18.75">
      <c r="A35" s="272"/>
      <c r="B35" s="273"/>
      <c r="C35" s="274"/>
      <c r="D35" s="277" t="s">
        <v>341</v>
      </c>
      <c r="E35" s="278"/>
      <c r="F35" s="279"/>
      <c r="G35" s="279"/>
      <c r="H35" s="279"/>
      <c r="I35" s="276"/>
      <c r="J35" s="341"/>
      <c r="K35" s="342"/>
      <c r="L35" s="315"/>
      <c r="M35" s="315"/>
      <c r="N35" s="315" t="s">
        <v>342</v>
      </c>
      <c r="O35" s="315"/>
      <c r="P35" s="313"/>
      <c r="Q35" s="333"/>
      <c r="R35" s="33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3"/>
      <c r="AO35" s="313"/>
      <c r="AP35" s="313"/>
      <c r="AQ35" s="31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313"/>
      <c r="BD35" s="313"/>
      <c r="BE35" s="313"/>
      <c r="BF35" s="313"/>
      <c r="BG35" s="313"/>
      <c r="BH35" s="313"/>
      <c r="BI35" s="313"/>
      <c r="BJ35" s="313"/>
      <c r="BK35" s="313"/>
      <c r="BL35" s="313"/>
      <c r="BM35" s="313"/>
      <c r="BN35" s="313"/>
      <c r="BO35" s="313"/>
      <c r="BP35" s="313"/>
      <c r="BQ35" s="313"/>
      <c r="BR35" s="313"/>
      <c r="BS35" s="313"/>
      <c r="BT35" s="313"/>
      <c r="BU35" s="313"/>
      <c r="BV35" s="313"/>
      <c r="BW35" s="313"/>
      <c r="BX35" s="313"/>
      <c r="BY35" s="313"/>
      <c r="BZ35" s="313"/>
      <c r="CA35" s="313"/>
      <c r="CB35" s="313"/>
      <c r="CC35" s="313"/>
      <c r="CD35" s="313"/>
      <c r="CE35" s="313"/>
      <c r="CF35" s="313"/>
      <c r="CG35" s="313"/>
      <c r="CH35" s="313"/>
      <c r="CI35" s="313"/>
      <c r="CJ35" s="313"/>
      <c r="CK35" s="313"/>
      <c r="CL35" s="313"/>
      <c r="CM35" s="313"/>
      <c r="CN35" s="313"/>
      <c r="CO35" s="313"/>
      <c r="CP35" s="313"/>
      <c r="CQ35" s="313"/>
      <c r="CR35" s="313"/>
      <c r="CS35" s="313"/>
      <c r="CT35" s="313"/>
      <c r="CU35" s="313"/>
      <c r="CV35" s="313"/>
      <c r="CW35" s="313"/>
      <c r="CX35" s="313"/>
      <c r="CY35" s="313"/>
      <c r="CZ35" s="313"/>
      <c r="DA35" s="313"/>
      <c r="DB35" s="313"/>
      <c r="DC35" s="313"/>
      <c r="DD35" s="313"/>
      <c r="DE35" s="313"/>
      <c r="DF35" s="313"/>
      <c r="DG35" s="313"/>
      <c r="DH35" s="313"/>
      <c r="DI35" s="313"/>
      <c r="DJ35" s="313"/>
      <c r="DK35" s="313"/>
      <c r="DL35" s="313"/>
      <c r="DM35" s="313"/>
      <c r="DN35" s="313"/>
      <c r="DO35" s="313"/>
      <c r="DP35" s="313"/>
      <c r="DQ35" s="313"/>
      <c r="DR35" s="313"/>
      <c r="DS35" s="313"/>
      <c r="DT35" s="313"/>
      <c r="DU35" s="313"/>
      <c r="DV35" s="313"/>
      <c r="DW35" s="313"/>
      <c r="DX35" s="313"/>
      <c r="DY35" s="313"/>
      <c r="DZ35" s="313"/>
      <c r="EA35" s="313"/>
      <c r="EB35" s="313"/>
      <c r="EC35" s="313"/>
      <c r="ED35" s="313"/>
      <c r="EE35" s="313"/>
      <c r="EF35" s="313"/>
      <c r="EG35" s="313"/>
      <c r="EH35" s="313"/>
      <c r="EI35" s="313"/>
      <c r="EJ35" s="313"/>
      <c r="EK35" s="313"/>
      <c r="EL35" s="313"/>
      <c r="EM35" s="313"/>
      <c r="EN35" s="313"/>
      <c r="EO35" s="313"/>
      <c r="EP35" s="313"/>
      <c r="EQ35" s="313"/>
      <c r="ER35" s="313"/>
      <c r="ES35" s="313"/>
      <c r="ET35" s="313"/>
      <c r="EU35" s="313"/>
      <c r="EV35" s="313"/>
      <c r="EW35" s="313"/>
      <c r="EX35" s="313"/>
      <c r="EY35" s="313"/>
      <c r="EZ35" s="313"/>
      <c r="FA35" s="313"/>
      <c r="FB35" s="313"/>
      <c r="FC35" s="313"/>
      <c r="FD35" s="313"/>
      <c r="FE35" s="313"/>
      <c r="FF35" s="313"/>
      <c r="FG35" s="313"/>
      <c r="FH35" s="313"/>
      <c r="FI35" s="313"/>
      <c r="FJ35" s="313"/>
      <c r="FK35" s="313"/>
      <c r="FL35" s="313"/>
      <c r="FM35" s="313"/>
      <c r="FN35" s="313"/>
      <c r="FO35" s="313"/>
      <c r="FP35" s="313"/>
      <c r="FQ35" s="313"/>
      <c r="FR35" s="313"/>
      <c r="FS35" s="313"/>
      <c r="FT35" s="313"/>
      <c r="FU35" s="313"/>
      <c r="FV35" s="313"/>
      <c r="FW35" s="313"/>
      <c r="FX35" s="313"/>
      <c r="FY35" s="313"/>
      <c r="FZ35" s="313"/>
      <c r="GA35" s="313"/>
      <c r="GB35" s="313"/>
      <c r="GC35" s="313"/>
      <c r="GD35" s="313"/>
      <c r="GE35" s="313"/>
      <c r="GF35" s="313"/>
      <c r="GG35" s="313"/>
      <c r="GH35" s="313"/>
      <c r="GI35" s="313"/>
      <c r="GJ35" s="313"/>
      <c r="GK35" s="313"/>
      <c r="GL35" s="313"/>
      <c r="GM35" s="313"/>
      <c r="GN35" s="313"/>
      <c r="GO35" s="313"/>
      <c r="GP35" s="313"/>
      <c r="GQ35" s="313"/>
      <c r="GR35" s="313"/>
      <c r="GS35" s="313"/>
      <c r="GT35" s="313"/>
      <c r="GU35" s="313"/>
      <c r="GV35" s="313"/>
      <c r="GW35" s="313"/>
      <c r="GX35" s="313"/>
      <c r="GY35" s="313"/>
      <c r="GZ35" s="313"/>
      <c r="HA35" s="313"/>
      <c r="HB35" s="313"/>
      <c r="HC35" s="313"/>
      <c r="HD35" s="313"/>
      <c r="HE35" s="313"/>
      <c r="HF35" s="313"/>
      <c r="HG35" s="313"/>
      <c r="HH35" s="313"/>
      <c r="HI35" s="313"/>
      <c r="HJ35" s="313"/>
      <c r="HK35" s="313"/>
      <c r="HL35" s="313"/>
      <c r="HM35" s="313"/>
      <c r="HN35" s="313"/>
      <c r="HO35" s="313"/>
      <c r="HP35" s="313"/>
      <c r="HQ35" s="313"/>
      <c r="HR35" s="313"/>
      <c r="HS35" s="313"/>
      <c r="HT35" s="313"/>
      <c r="HU35" s="313"/>
      <c r="HV35" s="313"/>
      <c r="HW35" s="313"/>
      <c r="HX35" s="313"/>
      <c r="HY35" s="313"/>
      <c r="HZ35" s="313"/>
      <c r="IA35" s="313"/>
      <c r="IB35" s="313"/>
      <c r="IC35" s="313"/>
      <c r="ID35" s="313"/>
      <c r="IE35" s="313"/>
      <c r="IF35" s="313"/>
      <c r="IG35" s="313"/>
      <c r="IH35" s="313"/>
      <c r="II35" s="313"/>
      <c r="IJ35" s="313"/>
      <c r="IK35" s="313"/>
      <c r="IL35" s="313"/>
      <c r="IM35" s="313"/>
      <c r="IN35" s="313"/>
      <c r="IO35" s="313"/>
      <c r="IP35" s="313"/>
      <c r="IQ35" s="313"/>
      <c r="IR35" s="313"/>
      <c r="IS35" s="313"/>
      <c r="IT35" s="313"/>
      <c r="IU35" s="313"/>
      <c r="IV35" s="313"/>
    </row>
    <row r="36" spans="1:256" ht="18.75">
      <c r="A36" s="272"/>
      <c r="B36" s="273"/>
      <c r="C36" s="274"/>
      <c r="D36" s="540" t="s">
        <v>343</v>
      </c>
      <c r="E36" s="541"/>
      <c r="F36" s="280"/>
      <c r="G36" s="541" t="s">
        <v>344</v>
      </c>
      <c r="H36" s="541"/>
      <c r="I36" s="542"/>
      <c r="J36" s="543"/>
      <c r="K36" s="342"/>
      <c r="L36" s="315"/>
      <c r="M36" s="315"/>
      <c r="N36" s="315" t="s">
        <v>345</v>
      </c>
      <c r="O36" s="315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3"/>
      <c r="BF36" s="313"/>
      <c r="BG36" s="313"/>
      <c r="BH36" s="313"/>
      <c r="BI36" s="313"/>
      <c r="BJ36" s="313"/>
      <c r="BK36" s="313"/>
      <c r="BL36" s="313"/>
      <c r="BM36" s="313"/>
      <c r="BN36" s="313"/>
      <c r="BO36" s="313"/>
      <c r="BP36" s="313"/>
      <c r="BQ36" s="313"/>
      <c r="BR36" s="313"/>
      <c r="BS36" s="313"/>
      <c r="BT36" s="313"/>
      <c r="BU36" s="313"/>
      <c r="BV36" s="313"/>
      <c r="BW36" s="313"/>
      <c r="BX36" s="313"/>
      <c r="BY36" s="313"/>
      <c r="BZ36" s="313"/>
      <c r="CA36" s="313"/>
      <c r="CB36" s="313"/>
      <c r="CC36" s="313"/>
      <c r="CD36" s="313"/>
      <c r="CE36" s="313"/>
      <c r="CF36" s="313"/>
      <c r="CG36" s="313"/>
      <c r="CH36" s="313"/>
      <c r="CI36" s="313"/>
      <c r="CJ36" s="313"/>
      <c r="CK36" s="313"/>
      <c r="CL36" s="313"/>
      <c r="CM36" s="313"/>
      <c r="CN36" s="313"/>
      <c r="CO36" s="313"/>
      <c r="CP36" s="313"/>
      <c r="CQ36" s="313"/>
      <c r="CR36" s="313"/>
      <c r="CS36" s="313"/>
      <c r="CT36" s="313"/>
      <c r="CU36" s="313"/>
      <c r="CV36" s="313"/>
      <c r="CW36" s="313"/>
      <c r="CX36" s="313"/>
      <c r="CY36" s="313"/>
      <c r="CZ36" s="313"/>
      <c r="DA36" s="313"/>
      <c r="DB36" s="313"/>
      <c r="DC36" s="313"/>
      <c r="DD36" s="313"/>
      <c r="DE36" s="313"/>
      <c r="DF36" s="313"/>
      <c r="DG36" s="313"/>
      <c r="DH36" s="313"/>
      <c r="DI36" s="313"/>
      <c r="DJ36" s="313"/>
      <c r="DK36" s="313"/>
      <c r="DL36" s="313"/>
      <c r="DM36" s="313"/>
      <c r="DN36" s="313"/>
      <c r="DO36" s="313"/>
      <c r="DP36" s="313"/>
      <c r="DQ36" s="313"/>
      <c r="DR36" s="313"/>
      <c r="DS36" s="313"/>
      <c r="DT36" s="313"/>
      <c r="DU36" s="313"/>
      <c r="DV36" s="313"/>
      <c r="DW36" s="313"/>
      <c r="DX36" s="313"/>
      <c r="DY36" s="313"/>
      <c r="DZ36" s="313"/>
      <c r="EA36" s="313"/>
      <c r="EB36" s="313"/>
      <c r="EC36" s="313"/>
      <c r="ED36" s="313"/>
      <c r="EE36" s="313"/>
      <c r="EF36" s="313"/>
      <c r="EG36" s="313"/>
      <c r="EH36" s="313"/>
      <c r="EI36" s="313"/>
      <c r="EJ36" s="313"/>
      <c r="EK36" s="313"/>
      <c r="EL36" s="313"/>
      <c r="EM36" s="313"/>
      <c r="EN36" s="313"/>
      <c r="EO36" s="313"/>
      <c r="EP36" s="313"/>
      <c r="EQ36" s="313"/>
      <c r="ER36" s="313"/>
      <c r="ES36" s="313"/>
      <c r="ET36" s="313"/>
      <c r="EU36" s="313"/>
      <c r="EV36" s="313"/>
      <c r="EW36" s="313"/>
      <c r="EX36" s="313"/>
      <c r="EY36" s="313"/>
      <c r="EZ36" s="313"/>
      <c r="FA36" s="313"/>
      <c r="FB36" s="313"/>
      <c r="FC36" s="313"/>
      <c r="FD36" s="313"/>
      <c r="FE36" s="313"/>
      <c r="FF36" s="313"/>
      <c r="FG36" s="313"/>
      <c r="FH36" s="313"/>
      <c r="FI36" s="313"/>
      <c r="FJ36" s="313"/>
      <c r="FK36" s="313"/>
      <c r="FL36" s="313"/>
      <c r="FM36" s="313"/>
      <c r="FN36" s="313"/>
      <c r="FO36" s="313"/>
      <c r="FP36" s="313"/>
      <c r="FQ36" s="313"/>
      <c r="FR36" s="313"/>
      <c r="FS36" s="313"/>
      <c r="FT36" s="313"/>
      <c r="FU36" s="313"/>
      <c r="FV36" s="313"/>
      <c r="FW36" s="313"/>
      <c r="FX36" s="313"/>
      <c r="FY36" s="313"/>
      <c r="FZ36" s="313"/>
      <c r="GA36" s="313"/>
      <c r="GB36" s="313"/>
      <c r="GC36" s="313"/>
      <c r="GD36" s="313"/>
      <c r="GE36" s="313"/>
      <c r="GF36" s="313"/>
      <c r="GG36" s="313"/>
      <c r="GH36" s="313"/>
      <c r="GI36" s="313"/>
      <c r="GJ36" s="313"/>
      <c r="GK36" s="313"/>
      <c r="GL36" s="313"/>
      <c r="GM36" s="313"/>
      <c r="GN36" s="313"/>
      <c r="GO36" s="313"/>
      <c r="GP36" s="313"/>
      <c r="GQ36" s="313"/>
      <c r="GR36" s="313"/>
      <c r="GS36" s="313"/>
      <c r="GT36" s="313"/>
      <c r="GU36" s="313"/>
      <c r="GV36" s="313"/>
      <c r="GW36" s="313"/>
      <c r="GX36" s="313"/>
      <c r="GY36" s="313"/>
      <c r="GZ36" s="313"/>
      <c r="HA36" s="313"/>
      <c r="HB36" s="313"/>
      <c r="HC36" s="313"/>
      <c r="HD36" s="313"/>
      <c r="HE36" s="313"/>
      <c r="HF36" s="313"/>
      <c r="HG36" s="313"/>
      <c r="HH36" s="313"/>
      <c r="HI36" s="313"/>
      <c r="HJ36" s="313"/>
      <c r="HK36" s="313"/>
      <c r="HL36" s="313"/>
      <c r="HM36" s="313"/>
      <c r="HN36" s="313"/>
      <c r="HO36" s="313"/>
      <c r="HP36" s="313"/>
      <c r="HQ36" s="313"/>
      <c r="HR36" s="313"/>
      <c r="HS36" s="313"/>
      <c r="HT36" s="313"/>
      <c r="HU36" s="313"/>
      <c r="HV36" s="313"/>
      <c r="HW36" s="313"/>
      <c r="HX36" s="313"/>
      <c r="HY36" s="313"/>
      <c r="HZ36" s="313"/>
      <c r="IA36" s="313"/>
      <c r="IB36" s="313"/>
      <c r="IC36" s="313"/>
      <c r="ID36" s="313"/>
      <c r="IE36" s="313"/>
      <c r="IF36" s="313"/>
      <c r="IG36" s="313"/>
      <c r="IH36" s="313"/>
      <c r="II36" s="313"/>
      <c r="IJ36" s="313"/>
      <c r="IK36" s="313"/>
      <c r="IL36" s="313"/>
      <c r="IM36" s="313"/>
      <c r="IN36" s="313"/>
      <c r="IO36" s="313"/>
      <c r="IP36" s="313"/>
      <c r="IQ36" s="313"/>
      <c r="IR36" s="313"/>
      <c r="IS36" s="313"/>
      <c r="IT36" s="313"/>
      <c r="IU36" s="313"/>
      <c r="IV36" s="313"/>
    </row>
    <row r="37" spans="1:256" ht="18.75">
      <c r="A37" s="272"/>
      <c r="B37" s="273"/>
      <c r="C37" s="281"/>
      <c r="D37" s="529" t="s">
        <v>346</v>
      </c>
      <c r="E37" s="530"/>
      <c r="F37" s="530"/>
      <c r="G37" s="530"/>
      <c r="H37" s="530"/>
      <c r="I37" s="530"/>
      <c r="J37" s="530"/>
      <c r="K37" s="333" t="s">
        <v>347</v>
      </c>
      <c r="L37" s="333" t="s">
        <v>301</v>
      </c>
      <c r="M37" s="334"/>
      <c r="N37" s="343" t="s">
        <v>348</v>
      </c>
      <c r="O37" s="334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3"/>
      <c r="AP37" s="313"/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313"/>
      <c r="BD37" s="313"/>
      <c r="BE37" s="313"/>
      <c r="BF37" s="313"/>
      <c r="BG37" s="313"/>
      <c r="BH37" s="313"/>
      <c r="BI37" s="313"/>
      <c r="BJ37" s="313"/>
      <c r="BK37" s="313"/>
      <c r="BL37" s="313"/>
      <c r="BM37" s="313"/>
      <c r="BN37" s="313"/>
      <c r="BO37" s="313"/>
      <c r="BP37" s="313"/>
      <c r="BQ37" s="313"/>
      <c r="BR37" s="313"/>
      <c r="BS37" s="313"/>
      <c r="BT37" s="313"/>
      <c r="BU37" s="313"/>
      <c r="BV37" s="313"/>
      <c r="BW37" s="313"/>
      <c r="BX37" s="313"/>
      <c r="BY37" s="313"/>
      <c r="BZ37" s="313"/>
      <c r="CA37" s="313"/>
      <c r="CB37" s="313"/>
      <c r="CC37" s="313"/>
      <c r="CD37" s="313"/>
      <c r="CE37" s="313"/>
      <c r="CF37" s="313"/>
      <c r="CG37" s="313"/>
      <c r="CH37" s="313"/>
      <c r="CI37" s="313"/>
      <c r="CJ37" s="313"/>
      <c r="CK37" s="313"/>
      <c r="CL37" s="313"/>
      <c r="CM37" s="313"/>
      <c r="CN37" s="313"/>
      <c r="CO37" s="313"/>
      <c r="CP37" s="313"/>
      <c r="CQ37" s="313"/>
      <c r="CR37" s="313"/>
      <c r="CS37" s="313"/>
      <c r="CT37" s="313"/>
      <c r="CU37" s="313"/>
      <c r="CV37" s="313"/>
      <c r="CW37" s="313"/>
      <c r="CX37" s="313"/>
      <c r="CY37" s="313"/>
      <c r="CZ37" s="313"/>
      <c r="DA37" s="313"/>
      <c r="DB37" s="313"/>
      <c r="DC37" s="313"/>
      <c r="DD37" s="313"/>
      <c r="DE37" s="313"/>
      <c r="DF37" s="313"/>
      <c r="DG37" s="313"/>
      <c r="DH37" s="313"/>
      <c r="DI37" s="313"/>
      <c r="DJ37" s="313"/>
      <c r="DK37" s="313"/>
      <c r="DL37" s="313"/>
      <c r="DM37" s="313"/>
      <c r="DN37" s="313"/>
      <c r="DO37" s="313"/>
      <c r="DP37" s="313"/>
      <c r="DQ37" s="313"/>
      <c r="DR37" s="313"/>
      <c r="DS37" s="313"/>
      <c r="DT37" s="313"/>
      <c r="DU37" s="313"/>
      <c r="DV37" s="313"/>
      <c r="DW37" s="313"/>
      <c r="DX37" s="313"/>
      <c r="DY37" s="313"/>
      <c r="DZ37" s="313"/>
      <c r="EA37" s="313"/>
      <c r="EB37" s="313"/>
      <c r="EC37" s="313"/>
      <c r="ED37" s="313"/>
      <c r="EE37" s="313"/>
      <c r="EF37" s="313"/>
      <c r="EG37" s="313"/>
      <c r="EH37" s="313"/>
      <c r="EI37" s="313"/>
      <c r="EJ37" s="313"/>
      <c r="EK37" s="313"/>
      <c r="EL37" s="313"/>
      <c r="EM37" s="313"/>
      <c r="EN37" s="313"/>
      <c r="EO37" s="313"/>
      <c r="EP37" s="313"/>
      <c r="EQ37" s="313"/>
      <c r="ER37" s="313"/>
      <c r="ES37" s="313"/>
      <c r="ET37" s="313"/>
      <c r="EU37" s="313"/>
      <c r="EV37" s="313"/>
      <c r="EW37" s="313"/>
      <c r="EX37" s="313"/>
      <c r="EY37" s="313"/>
      <c r="EZ37" s="313"/>
      <c r="FA37" s="313"/>
      <c r="FB37" s="313"/>
      <c r="FC37" s="313"/>
      <c r="FD37" s="313"/>
      <c r="FE37" s="313"/>
      <c r="FF37" s="313"/>
      <c r="FG37" s="313"/>
      <c r="FH37" s="313"/>
      <c r="FI37" s="313"/>
      <c r="FJ37" s="313"/>
      <c r="FK37" s="313"/>
      <c r="FL37" s="313"/>
      <c r="FM37" s="313"/>
      <c r="FN37" s="313"/>
      <c r="FO37" s="313"/>
      <c r="FP37" s="313"/>
      <c r="FQ37" s="313"/>
      <c r="FR37" s="313"/>
      <c r="FS37" s="313"/>
      <c r="FT37" s="313"/>
      <c r="FU37" s="313"/>
      <c r="FV37" s="313"/>
      <c r="FW37" s="313"/>
      <c r="FX37" s="313"/>
      <c r="FY37" s="313"/>
      <c r="FZ37" s="313"/>
      <c r="GA37" s="313"/>
      <c r="GB37" s="313"/>
      <c r="GC37" s="313"/>
      <c r="GD37" s="313"/>
      <c r="GE37" s="313"/>
      <c r="GF37" s="313"/>
      <c r="GG37" s="313"/>
      <c r="GH37" s="313"/>
      <c r="GI37" s="313"/>
      <c r="GJ37" s="313"/>
      <c r="GK37" s="313"/>
      <c r="GL37" s="313"/>
      <c r="GM37" s="313"/>
      <c r="GN37" s="313"/>
      <c r="GO37" s="313"/>
      <c r="GP37" s="313"/>
      <c r="GQ37" s="313"/>
      <c r="GR37" s="313"/>
      <c r="GS37" s="313"/>
      <c r="GT37" s="313"/>
      <c r="GU37" s="313"/>
      <c r="GV37" s="313"/>
      <c r="GW37" s="313"/>
      <c r="GX37" s="313"/>
      <c r="GY37" s="313"/>
      <c r="GZ37" s="313"/>
      <c r="HA37" s="313"/>
      <c r="HB37" s="313"/>
      <c r="HC37" s="313"/>
      <c r="HD37" s="313"/>
      <c r="HE37" s="313"/>
      <c r="HF37" s="313"/>
      <c r="HG37" s="313"/>
      <c r="HH37" s="313"/>
      <c r="HI37" s="313"/>
      <c r="HJ37" s="313"/>
      <c r="HK37" s="313"/>
      <c r="HL37" s="313"/>
      <c r="HM37" s="313"/>
      <c r="HN37" s="313"/>
      <c r="HO37" s="313"/>
      <c r="HP37" s="313"/>
      <c r="HQ37" s="313"/>
      <c r="HR37" s="313"/>
      <c r="HS37" s="313"/>
      <c r="HT37" s="313"/>
      <c r="HU37" s="313"/>
      <c r="HV37" s="313"/>
      <c r="HW37" s="313"/>
      <c r="HX37" s="313"/>
      <c r="HY37" s="313"/>
      <c r="HZ37" s="313"/>
      <c r="IA37" s="313"/>
      <c r="IB37" s="313"/>
      <c r="IC37" s="313"/>
      <c r="ID37" s="313"/>
      <c r="IE37" s="313"/>
      <c r="IF37" s="313"/>
      <c r="IG37" s="313"/>
      <c r="IH37" s="313"/>
      <c r="II37" s="313"/>
      <c r="IJ37" s="313"/>
      <c r="IK37" s="313"/>
      <c r="IL37" s="313"/>
      <c r="IM37" s="313"/>
      <c r="IN37" s="313"/>
      <c r="IO37" s="313"/>
      <c r="IP37" s="313"/>
      <c r="IQ37" s="313"/>
      <c r="IR37" s="313"/>
      <c r="IS37" s="313"/>
      <c r="IT37" s="313"/>
      <c r="IU37" s="313"/>
      <c r="IV37" s="313"/>
    </row>
    <row r="38" spans="1:256" ht="18.75">
      <c r="A38" s="272"/>
      <c r="B38" s="273"/>
      <c r="C38" s="282"/>
      <c r="D38" s="531" t="s">
        <v>349</v>
      </c>
      <c r="E38" s="532"/>
      <c r="F38" s="532"/>
      <c r="G38" s="530"/>
      <c r="H38" s="530"/>
      <c r="I38" s="530"/>
      <c r="J38" s="530"/>
      <c r="K38" s="333" t="s">
        <v>350</v>
      </c>
      <c r="L38" s="333" t="s">
        <v>312</v>
      </c>
      <c r="M38" s="334"/>
      <c r="N38" s="343" t="s">
        <v>351</v>
      </c>
      <c r="O38" s="334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313"/>
      <c r="BE38" s="313"/>
      <c r="BF38" s="313"/>
      <c r="BG38" s="313"/>
      <c r="BH38" s="313"/>
      <c r="BI38" s="313"/>
      <c r="BJ38" s="313"/>
      <c r="BK38" s="313"/>
      <c r="BL38" s="313"/>
      <c r="BM38" s="313"/>
      <c r="BN38" s="313"/>
      <c r="BO38" s="313"/>
      <c r="BP38" s="313"/>
      <c r="BQ38" s="313"/>
      <c r="BR38" s="313"/>
      <c r="BS38" s="313"/>
      <c r="BT38" s="313"/>
      <c r="BU38" s="313"/>
      <c r="BV38" s="313"/>
      <c r="BW38" s="313"/>
      <c r="BX38" s="313"/>
      <c r="BY38" s="313"/>
      <c r="BZ38" s="313"/>
      <c r="CA38" s="313"/>
      <c r="CB38" s="313"/>
      <c r="CC38" s="313"/>
      <c r="CD38" s="313"/>
      <c r="CE38" s="313"/>
      <c r="CF38" s="313"/>
      <c r="CG38" s="313"/>
      <c r="CH38" s="313"/>
      <c r="CI38" s="313"/>
      <c r="CJ38" s="313"/>
      <c r="CK38" s="313"/>
      <c r="CL38" s="313"/>
      <c r="CM38" s="313"/>
      <c r="CN38" s="313"/>
      <c r="CO38" s="313"/>
      <c r="CP38" s="313"/>
      <c r="CQ38" s="313"/>
      <c r="CR38" s="313"/>
      <c r="CS38" s="313"/>
      <c r="CT38" s="313"/>
      <c r="CU38" s="313"/>
      <c r="CV38" s="313"/>
      <c r="CW38" s="313"/>
      <c r="CX38" s="313"/>
      <c r="CY38" s="313"/>
      <c r="CZ38" s="313"/>
      <c r="DA38" s="313"/>
      <c r="DB38" s="313"/>
      <c r="DC38" s="313"/>
      <c r="DD38" s="313"/>
      <c r="DE38" s="313"/>
      <c r="DF38" s="313"/>
      <c r="DG38" s="313"/>
      <c r="DH38" s="313"/>
      <c r="DI38" s="313"/>
      <c r="DJ38" s="313"/>
      <c r="DK38" s="313"/>
      <c r="DL38" s="313"/>
      <c r="DM38" s="313"/>
      <c r="DN38" s="313"/>
      <c r="DO38" s="313"/>
      <c r="DP38" s="313"/>
      <c r="DQ38" s="313"/>
      <c r="DR38" s="313"/>
      <c r="DS38" s="313"/>
      <c r="DT38" s="313"/>
      <c r="DU38" s="313"/>
      <c r="DV38" s="313"/>
      <c r="DW38" s="313"/>
      <c r="DX38" s="313"/>
      <c r="DY38" s="313"/>
      <c r="DZ38" s="313"/>
      <c r="EA38" s="313"/>
      <c r="EB38" s="313"/>
      <c r="EC38" s="313"/>
      <c r="ED38" s="313"/>
      <c r="EE38" s="313"/>
      <c r="EF38" s="313"/>
      <c r="EG38" s="313"/>
      <c r="EH38" s="313"/>
      <c r="EI38" s="313"/>
      <c r="EJ38" s="313"/>
      <c r="EK38" s="313"/>
      <c r="EL38" s="313"/>
      <c r="EM38" s="313"/>
      <c r="EN38" s="313"/>
      <c r="EO38" s="313"/>
      <c r="EP38" s="313"/>
      <c r="EQ38" s="313"/>
      <c r="ER38" s="313"/>
      <c r="ES38" s="313"/>
      <c r="ET38" s="313"/>
      <c r="EU38" s="313"/>
      <c r="EV38" s="313"/>
      <c r="EW38" s="313"/>
      <c r="EX38" s="313"/>
      <c r="EY38" s="313"/>
      <c r="EZ38" s="313"/>
      <c r="FA38" s="313"/>
      <c r="FB38" s="313"/>
      <c r="FC38" s="313"/>
      <c r="FD38" s="313"/>
      <c r="FE38" s="313"/>
      <c r="FF38" s="313"/>
      <c r="FG38" s="313"/>
      <c r="FH38" s="313"/>
      <c r="FI38" s="313"/>
      <c r="FJ38" s="313"/>
      <c r="FK38" s="313"/>
      <c r="FL38" s="313"/>
      <c r="FM38" s="313"/>
      <c r="FN38" s="313"/>
      <c r="FO38" s="313"/>
      <c r="FP38" s="313"/>
      <c r="FQ38" s="313"/>
      <c r="FR38" s="313"/>
      <c r="FS38" s="313"/>
      <c r="FT38" s="313"/>
      <c r="FU38" s="313"/>
      <c r="FV38" s="313"/>
      <c r="FW38" s="313"/>
      <c r="FX38" s="313"/>
      <c r="FY38" s="313"/>
      <c r="FZ38" s="313"/>
      <c r="GA38" s="313"/>
      <c r="GB38" s="313"/>
      <c r="GC38" s="313"/>
      <c r="GD38" s="313"/>
      <c r="GE38" s="313"/>
      <c r="GF38" s="313"/>
      <c r="GG38" s="313"/>
      <c r="GH38" s="313"/>
      <c r="GI38" s="313"/>
      <c r="GJ38" s="313"/>
      <c r="GK38" s="313"/>
      <c r="GL38" s="313"/>
      <c r="GM38" s="313"/>
      <c r="GN38" s="313"/>
      <c r="GO38" s="313"/>
      <c r="GP38" s="313"/>
      <c r="GQ38" s="313"/>
      <c r="GR38" s="313"/>
      <c r="GS38" s="313"/>
      <c r="GT38" s="313"/>
      <c r="GU38" s="313"/>
      <c r="GV38" s="313"/>
      <c r="GW38" s="313"/>
      <c r="GX38" s="313"/>
      <c r="GY38" s="313"/>
      <c r="GZ38" s="313"/>
      <c r="HA38" s="313"/>
      <c r="HB38" s="313"/>
      <c r="HC38" s="313"/>
      <c r="HD38" s="313"/>
      <c r="HE38" s="313"/>
      <c r="HF38" s="313"/>
      <c r="HG38" s="313"/>
      <c r="HH38" s="313"/>
      <c r="HI38" s="313"/>
      <c r="HJ38" s="313"/>
      <c r="HK38" s="313"/>
      <c r="HL38" s="313"/>
      <c r="HM38" s="313"/>
      <c r="HN38" s="313"/>
      <c r="HO38" s="313"/>
      <c r="HP38" s="313"/>
      <c r="HQ38" s="313"/>
      <c r="HR38" s="313"/>
      <c r="HS38" s="313"/>
      <c r="HT38" s="313"/>
      <c r="HU38" s="313"/>
      <c r="HV38" s="313"/>
      <c r="HW38" s="313"/>
      <c r="HX38" s="313"/>
      <c r="HY38" s="313"/>
      <c r="HZ38" s="313"/>
      <c r="IA38" s="313"/>
      <c r="IB38" s="313"/>
      <c r="IC38" s="313"/>
      <c r="ID38" s="313"/>
      <c r="IE38" s="313"/>
      <c r="IF38" s="313"/>
      <c r="IG38" s="313"/>
      <c r="IH38" s="313"/>
      <c r="II38" s="313"/>
      <c r="IJ38" s="313"/>
      <c r="IK38" s="313"/>
      <c r="IL38" s="313"/>
      <c r="IM38" s="313"/>
      <c r="IN38" s="313"/>
      <c r="IO38" s="313"/>
      <c r="IP38" s="313"/>
      <c r="IQ38" s="313"/>
      <c r="IR38" s="313"/>
      <c r="IS38" s="313"/>
      <c r="IT38" s="313"/>
      <c r="IU38" s="313"/>
      <c r="IV38" s="313"/>
    </row>
    <row r="39" spans="1:256" ht="18.75">
      <c r="A39" s="272"/>
      <c r="B39" s="273"/>
      <c r="C39" s="283"/>
      <c r="D39" s="284" t="s">
        <v>352</v>
      </c>
      <c r="E39" s="285"/>
      <c r="F39" s="286"/>
      <c r="G39" s="533"/>
      <c r="H39" s="533"/>
      <c r="I39" s="533"/>
      <c r="J39" s="533"/>
      <c r="K39" s="333" t="s">
        <v>353</v>
      </c>
      <c r="L39" s="333" t="s">
        <v>354</v>
      </c>
      <c r="M39" s="334"/>
      <c r="N39" s="334"/>
      <c r="O39" s="334"/>
      <c r="P39" s="334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/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13"/>
      <c r="BJ39" s="313"/>
      <c r="BK39" s="313"/>
      <c r="BL39" s="313"/>
      <c r="BM39" s="313"/>
      <c r="BN39" s="313"/>
      <c r="BO39" s="313"/>
      <c r="BP39" s="313"/>
      <c r="BQ39" s="313"/>
      <c r="BR39" s="313"/>
      <c r="BS39" s="313"/>
      <c r="BT39" s="313"/>
      <c r="BU39" s="313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  <c r="CF39" s="313"/>
      <c r="CG39" s="313"/>
      <c r="CH39" s="313"/>
      <c r="CI39" s="313"/>
      <c r="CJ39" s="313"/>
      <c r="CK39" s="313"/>
      <c r="CL39" s="313"/>
      <c r="CM39" s="313"/>
      <c r="CN39" s="313"/>
      <c r="CO39" s="313"/>
      <c r="CP39" s="313"/>
      <c r="CQ39" s="313"/>
      <c r="CR39" s="313"/>
      <c r="CS39" s="313"/>
      <c r="CT39" s="313"/>
      <c r="CU39" s="313"/>
      <c r="CV39" s="313"/>
      <c r="CW39" s="313"/>
      <c r="CX39" s="313"/>
      <c r="CY39" s="313"/>
      <c r="CZ39" s="313"/>
      <c r="DA39" s="313"/>
      <c r="DB39" s="313"/>
      <c r="DC39" s="313"/>
      <c r="DD39" s="313"/>
      <c r="DE39" s="313"/>
      <c r="DF39" s="313"/>
      <c r="DG39" s="313"/>
      <c r="DH39" s="313"/>
      <c r="DI39" s="313"/>
      <c r="DJ39" s="313"/>
      <c r="DK39" s="313"/>
      <c r="DL39" s="313"/>
      <c r="DM39" s="313"/>
      <c r="DN39" s="313"/>
      <c r="DO39" s="313"/>
      <c r="DP39" s="313"/>
      <c r="DQ39" s="313"/>
      <c r="DR39" s="313"/>
      <c r="DS39" s="313"/>
      <c r="DT39" s="313"/>
      <c r="DU39" s="313"/>
      <c r="DV39" s="313"/>
      <c r="DW39" s="313"/>
      <c r="DX39" s="313"/>
      <c r="DY39" s="313"/>
      <c r="DZ39" s="313"/>
      <c r="EA39" s="313"/>
      <c r="EB39" s="313"/>
      <c r="EC39" s="313"/>
      <c r="ED39" s="313"/>
      <c r="EE39" s="313"/>
      <c r="EF39" s="313"/>
      <c r="EG39" s="313"/>
      <c r="EH39" s="313"/>
      <c r="EI39" s="313"/>
      <c r="EJ39" s="313"/>
      <c r="EK39" s="313"/>
      <c r="EL39" s="313"/>
      <c r="EM39" s="313"/>
      <c r="EN39" s="313"/>
      <c r="EO39" s="313"/>
      <c r="EP39" s="313"/>
      <c r="EQ39" s="313"/>
      <c r="ER39" s="313"/>
      <c r="ES39" s="313"/>
      <c r="ET39" s="313"/>
      <c r="EU39" s="313"/>
      <c r="EV39" s="313"/>
      <c r="EW39" s="313"/>
      <c r="EX39" s="313"/>
      <c r="EY39" s="313"/>
      <c r="EZ39" s="313"/>
      <c r="FA39" s="313"/>
      <c r="FB39" s="313"/>
      <c r="FC39" s="313"/>
      <c r="FD39" s="313"/>
      <c r="FE39" s="313"/>
      <c r="FF39" s="313"/>
      <c r="FG39" s="313"/>
      <c r="FH39" s="313"/>
      <c r="FI39" s="313"/>
      <c r="FJ39" s="313"/>
      <c r="FK39" s="313"/>
      <c r="FL39" s="313"/>
      <c r="FM39" s="313"/>
      <c r="FN39" s="313"/>
      <c r="FO39" s="313"/>
      <c r="FP39" s="313"/>
      <c r="FQ39" s="313"/>
      <c r="FR39" s="313"/>
      <c r="FS39" s="313"/>
      <c r="FT39" s="313"/>
      <c r="FU39" s="313"/>
      <c r="FV39" s="313"/>
      <c r="FW39" s="313"/>
      <c r="FX39" s="313"/>
      <c r="FY39" s="313"/>
      <c r="FZ39" s="313"/>
      <c r="GA39" s="313"/>
      <c r="GB39" s="313"/>
      <c r="GC39" s="313"/>
      <c r="GD39" s="313"/>
      <c r="GE39" s="313"/>
      <c r="GF39" s="313"/>
      <c r="GG39" s="313"/>
      <c r="GH39" s="313"/>
      <c r="GI39" s="313"/>
      <c r="GJ39" s="313"/>
      <c r="GK39" s="313"/>
      <c r="GL39" s="313"/>
      <c r="GM39" s="313"/>
      <c r="GN39" s="313"/>
      <c r="GO39" s="313"/>
      <c r="GP39" s="313"/>
      <c r="GQ39" s="313"/>
      <c r="GR39" s="313"/>
      <c r="GS39" s="313"/>
      <c r="GT39" s="313"/>
      <c r="GU39" s="313"/>
      <c r="GV39" s="313"/>
      <c r="GW39" s="313"/>
      <c r="GX39" s="313"/>
      <c r="GY39" s="313"/>
      <c r="GZ39" s="313"/>
      <c r="HA39" s="313"/>
      <c r="HB39" s="313"/>
      <c r="HC39" s="313"/>
      <c r="HD39" s="313"/>
      <c r="HE39" s="313"/>
      <c r="HF39" s="313"/>
      <c r="HG39" s="313"/>
      <c r="HH39" s="313"/>
      <c r="HI39" s="313"/>
      <c r="HJ39" s="313"/>
      <c r="HK39" s="313"/>
      <c r="HL39" s="313"/>
      <c r="HM39" s="313"/>
      <c r="HN39" s="313"/>
      <c r="HO39" s="313"/>
      <c r="HP39" s="313"/>
      <c r="HQ39" s="313"/>
      <c r="HR39" s="313"/>
      <c r="HS39" s="313"/>
      <c r="HT39" s="313"/>
      <c r="HU39" s="313"/>
      <c r="HV39" s="313"/>
      <c r="HW39" s="313"/>
      <c r="HX39" s="313"/>
      <c r="HY39" s="313"/>
      <c r="HZ39" s="313"/>
      <c r="IA39" s="313"/>
      <c r="IB39" s="313"/>
      <c r="IC39" s="313"/>
      <c r="ID39" s="313"/>
      <c r="IE39" s="313"/>
      <c r="IF39" s="313"/>
      <c r="IG39" s="313"/>
      <c r="IH39" s="313"/>
      <c r="II39" s="313"/>
      <c r="IJ39" s="313"/>
      <c r="IK39" s="313"/>
      <c r="IL39" s="313"/>
      <c r="IM39" s="313"/>
      <c r="IN39" s="313"/>
      <c r="IO39" s="313"/>
      <c r="IP39" s="313"/>
      <c r="IQ39" s="313"/>
      <c r="IR39" s="313"/>
      <c r="IS39" s="313"/>
      <c r="IT39" s="313"/>
      <c r="IU39" s="313"/>
      <c r="IV39" s="313"/>
    </row>
    <row r="40" spans="1:256" ht="18.75">
      <c r="A40" s="287"/>
      <c r="B40" s="288"/>
      <c r="C40" s="289"/>
      <c r="D40" s="520" t="s">
        <v>355</v>
      </c>
      <c r="E40" s="521"/>
      <c r="F40" s="521"/>
      <c r="G40" s="521"/>
      <c r="H40" s="521"/>
      <c r="I40" s="521"/>
      <c r="J40" s="521"/>
      <c r="K40" s="333" t="s">
        <v>356</v>
      </c>
      <c r="L40" s="333" t="s">
        <v>354</v>
      </c>
      <c r="M40" s="334"/>
      <c r="N40" s="334"/>
      <c r="O40" s="334"/>
      <c r="P40" s="334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313"/>
      <c r="AQ40" s="313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313"/>
      <c r="BJ40" s="313"/>
      <c r="BK40" s="313"/>
      <c r="BL40" s="313"/>
      <c r="BM40" s="313"/>
      <c r="BN40" s="313"/>
      <c r="BO40" s="313"/>
      <c r="BP40" s="313"/>
      <c r="BQ40" s="313"/>
      <c r="BR40" s="313"/>
      <c r="BS40" s="313"/>
      <c r="BT40" s="313"/>
      <c r="BU40" s="313"/>
      <c r="BV40" s="313"/>
      <c r="BW40" s="313"/>
      <c r="BX40" s="313"/>
      <c r="BY40" s="313"/>
      <c r="BZ40" s="313"/>
      <c r="CA40" s="313"/>
      <c r="CB40" s="313"/>
      <c r="CC40" s="313"/>
      <c r="CD40" s="313"/>
      <c r="CE40" s="313"/>
      <c r="CF40" s="313"/>
      <c r="CG40" s="313"/>
      <c r="CH40" s="313"/>
      <c r="CI40" s="313"/>
      <c r="CJ40" s="313"/>
      <c r="CK40" s="313"/>
      <c r="CL40" s="313"/>
      <c r="CM40" s="313"/>
      <c r="CN40" s="313"/>
      <c r="CO40" s="313"/>
      <c r="CP40" s="313"/>
      <c r="CQ40" s="313"/>
      <c r="CR40" s="313"/>
      <c r="CS40" s="313"/>
      <c r="CT40" s="313"/>
      <c r="CU40" s="313"/>
      <c r="CV40" s="313"/>
      <c r="CW40" s="313"/>
      <c r="CX40" s="313"/>
      <c r="CY40" s="313"/>
      <c r="CZ40" s="313"/>
      <c r="DA40" s="313"/>
      <c r="DB40" s="313"/>
      <c r="DC40" s="313"/>
      <c r="DD40" s="313"/>
      <c r="DE40" s="313"/>
      <c r="DF40" s="313"/>
      <c r="DG40" s="313"/>
      <c r="DH40" s="313"/>
      <c r="DI40" s="313"/>
      <c r="DJ40" s="313"/>
      <c r="DK40" s="313"/>
      <c r="DL40" s="313"/>
      <c r="DM40" s="313"/>
      <c r="DN40" s="313"/>
      <c r="DO40" s="313"/>
      <c r="DP40" s="313"/>
      <c r="DQ40" s="313"/>
      <c r="DR40" s="313"/>
      <c r="DS40" s="313"/>
      <c r="DT40" s="313"/>
      <c r="DU40" s="313"/>
      <c r="DV40" s="313"/>
      <c r="DW40" s="313"/>
      <c r="DX40" s="313"/>
      <c r="DY40" s="313"/>
      <c r="DZ40" s="313"/>
      <c r="EA40" s="313"/>
      <c r="EB40" s="313"/>
      <c r="EC40" s="313"/>
      <c r="ED40" s="313"/>
      <c r="EE40" s="313"/>
      <c r="EF40" s="313"/>
      <c r="EG40" s="313"/>
      <c r="EH40" s="313"/>
      <c r="EI40" s="313"/>
      <c r="EJ40" s="313"/>
      <c r="EK40" s="313"/>
      <c r="EL40" s="313"/>
      <c r="EM40" s="313"/>
      <c r="EN40" s="313"/>
      <c r="EO40" s="313"/>
      <c r="EP40" s="313"/>
      <c r="EQ40" s="313"/>
      <c r="ER40" s="313"/>
      <c r="ES40" s="313"/>
      <c r="ET40" s="313"/>
      <c r="EU40" s="313"/>
      <c r="EV40" s="313"/>
      <c r="EW40" s="313"/>
      <c r="EX40" s="313"/>
      <c r="EY40" s="313"/>
      <c r="EZ40" s="313"/>
      <c r="FA40" s="313"/>
      <c r="FB40" s="313"/>
      <c r="FC40" s="313"/>
      <c r="FD40" s="313"/>
      <c r="FE40" s="313"/>
      <c r="FF40" s="313"/>
      <c r="FG40" s="313"/>
      <c r="FH40" s="313"/>
      <c r="FI40" s="313"/>
      <c r="FJ40" s="313"/>
      <c r="FK40" s="313"/>
      <c r="FL40" s="313"/>
      <c r="FM40" s="313"/>
      <c r="FN40" s="313"/>
      <c r="FO40" s="313"/>
      <c r="FP40" s="313"/>
      <c r="FQ40" s="313"/>
      <c r="FR40" s="313"/>
      <c r="FS40" s="313"/>
      <c r="FT40" s="313"/>
      <c r="FU40" s="313"/>
      <c r="FV40" s="313"/>
      <c r="FW40" s="313"/>
      <c r="FX40" s="313"/>
      <c r="FY40" s="313"/>
      <c r="FZ40" s="313"/>
      <c r="GA40" s="313"/>
      <c r="GB40" s="313"/>
      <c r="GC40" s="313"/>
      <c r="GD40" s="313"/>
      <c r="GE40" s="313"/>
      <c r="GF40" s="313"/>
      <c r="GG40" s="313"/>
      <c r="GH40" s="313"/>
      <c r="GI40" s="313"/>
      <c r="GJ40" s="313"/>
      <c r="GK40" s="313"/>
      <c r="GL40" s="313"/>
      <c r="GM40" s="313"/>
      <c r="GN40" s="313"/>
      <c r="GO40" s="313"/>
      <c r="GP40" s="313"/>
      <c r="GQ40" s="313"/>
      <c r="GR40" s="313"/>
      <c r="GS40" s="313"/>
      <c r="GT40" s="313"/>
      <c r="GU40" s="313"/>
      <c r="GV40" s="313"/>
      <c r="GW40" s="313"/>
      <c r="GX40" s="313"/>
      <c r="GY40" s="313"/>
      <c r="GZ40" s="313"/>
      <c r="HA40" s="313"/>
      <c r="HB40" s="313"/>
      <c r="HC40" s="313"/>
      <c r="HD40" s="313"/>
      <c r="HE40" s="313"/>
      <c r="HF40" s="313"/>
      <c r="HG40" s="313"/>
      <c r="HH40" s="313"/>
      <c r="HI40" s="313"/>
      <c r="HJ40" s="313"/>
      <c r="HK40" s="313"/>
      <c r="HL40" s="313"/>
      <c r="HM40" s="313"/>
      <c r="HN40" s="313"/>
      <c r="HO40" s="313"/>
      <c r="HP40" s="313"/>
      <c r="HQ40" s="313"/>
      <c r="HR40" s="313"/>
      <c r="HS40" s="313"/>
      <c r="HT40" s="313"/>
      <c r="HU40" s="313"/>
      <c r="HV40" s="313"/>
      <c r="HW40" s="313"/>
      <c r="HX40" s="313"/>
      <c r="HY40" s="313"/>
      <c r="HZ40" s="313"/>
      <c r="IA40" s="313"/>
      <c r="IB40" s="313"/>
      <c r="IC40" s="313"/>
      <c r="ID40" s="313"/>
      <c r="IE40" s="313"/>
      <c r="IF40" s="313"/>
      <c r="IG40" s="313"/>
      <c r="IH40" s="313"/>
      <c r="II40" s="313"/>
      <c r="IJ40" s="313"/>
      <c r="IK40" s="313"/>
      <c r="IL40" s="313"/>
      <c r="IM40" s="313"/>
      <c r="IN40" s="313"/>
      <c r="IO40" s="313"/>
      <c r="IP40" s="313"/>
      <c r="IQ40" s="313"/>
      <c r="IR40" s="313"/>
      <c r="IS40" s="313"/>
      <c r="IT40" s="313"/>
      <c r="IU40" s="313"/>
      <c r="IV40" s="313"/>
    </row>
    <row r="41" spans="1:256" ht="18.75">
      <c r="A41" s="287"/>
      <c r="B41" s="288"/>
      <c r="C41" s="290"/>
      <c r="D41" s="291" t="s">
        <v>357</v>
      </c>
      <c r="E41" s="292"/>
      <c r="F41" s="292"/>
      <c r="G41" s="292"/>
      <c r="H41" s="292"/>
      <c r="I41" s="344"/>
      <c r="J41" s="345"/>
      <c r="K41" s="333" t="s">
        <v>358</v>
      </c>
      <c r="L41" s="333" t="s">
        <v>359</v>
      </c>
      <c r="M41" s="334"/>
      <c r="N41" s="343" t="s">
        <v>360</v>
      </c>
      <c r="O41" s="334"/>
      <c r="P41" s="346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355"/>
      <c r="AU41" s="355"/>
      <c r="AV41" s="355"/>
      <c r="AW41" s="355"/>
      <c r="AX41" s="355"/>
      <c r="AY41" s="355"/>
      <c r="AZ41" s="355"/>
      <c r="BA41" s="355"/>
      <c r="BB41" s="355"/>
      <c r="BC41" s="355"/>
      <c r="BD41" s="355"/>
      <c r="BE41" s="355"/>
      <c r="BF41" s="355"/>
      <c r="BG41" s="355"/>
      <c r="BH41" s="355"/>
      <c r="BI41" s="355"/>
      <c r="BJ41" s="355"/>
      <c r="BK41" s="355"/>
      <c r="BL41" s="355"/>
      <c r="BM41" s="355"/>
      <c r="BN41" s="355"/>
      <c r="BO41" s="355"/>
      <c r="BP41" s="355"/>
      <c r="BQ41" s="355"/>
      <c r="BR41" s="355"/>
      <c r="BS41" s="355"/>
      <c r="BT41" s="355"/>
      <c r="BU41" s="355"/>
      <c r="BV41" s="355"/>
      <c r="BW41" s="355"/>
      <c r="BX41" s="355"/>
      <c r="BY41" s="355"/>
      <c r="BZ41" s="355"/>
      <c r="CA41" s="355"/>
      <c r="CB41" s="355"/>
      <c r="CC41" s="355"/>
      <c r="CD41" s="355"/>
      <c r="CE41" s="355"/>
      <c r="CF41" s="355"/>
      <c r="CG41" s="355"/>
      <c r="CH41" s="355"/>
      <c r="CI41" s="355"/>
      <c r="CJ41" s="355"/>
      <c r="CK41" s="355"/>
      <c r="CL41" s="355"/>
      <c r="CM41" s="355"/>
      <c r="CN41" s="355"/>
      <c r="CO41" s="355"/>
      <c r="CP41" s="355"/>
      <c r="CQ41" s="355"/>
      <c r="CR41" s="355"/>
      <c r="CS41" s="355"/>
      <c r="CT41" s="355"/>
      <c r="CU41" s="355"/>
      <c r="CV41" s="355"/>
      <c r="CW41" s="355"/>
      <c r="CX41" s="355"/>
      <c r="CY41" s="355"/>
      <c r="CZ41" s="355"/>
      <c r="DA41" s="355"/>
      <c r="DB41" s="355"/>
      <c r="DC41" s="355"/>
      <c r="DD41" s="355"/>
      <c r="DE41" s="355"/>
      <c r="DF41" s="355"/>
      <c r="DG41" s="355"/>
      <c r="DH41" s="355"/>
      <c r="DI41" s="355"/>
      <c r="DJ41" s="355"/>
      <c r="DK41" s="355"/>
      <c r="DL41" s="355"/>
      <c r="DM41" s="355"/>
      <c r="DN41" s="355"/>
      <c r="DO41" s="355"/>
      <c r="DP41" s="355"/>
      <c r="DQ41" s="355"/>
      <c r="DR41" s="355"/>
      <c r="DS41" s="355"/>
      <c r="DT41" s="355"/>
      <c r="DU41" s="355"/>
      <c r="DV41" s="355"/>
      <c r="DW41" s="355"/>
      <c r="DX41" s="355"/>
      <c r="DY41" s="355"/>
      <c r="DZ41" s="355"/>
      <c r="EA41" s="355"/>
      <c r="EB41" s="355"/>
      <c r="EC41" s="355"/>
      <c r="ED41" s="355"/>
      <c r="EE41" s="355"/>
      <c r="EF41" s="355"/>
      <c r="EG41" s="355"/>
      <c r="EH41" s="355"/>
      <c r="EI41" s="355"/>
      <c r="EJ41" s="355"/>
      <c r="EK41" s="355"/>
      <c r="EL41" s="355"/>
      <c r="EM41" s="355"/>
      <c r="EN41" s="355"/>
      <c r="EO41" s="355"/>
      <c r="EP41" s="355"/>
      <c r="EQ41" s="355"/>
      <c r="ER41" s="355"/>
      <c r="ES41" s="355"/>
      <c r="ET41" s="355"/>
      <c r="EU41" s="355"/>
      <c r="EV41" s="355"/>
      <c r="EW41" s="355"/>
      <c r="EX41" s="355"/>
      <c r="EY41" s="355"/>
      <c r="EZ41" s="355"/>
      <c r="FA41" s="355"/>
      <c r="FB41" s="355"/>
      <c r="FC41" s="355"/>
      <c r="FD41" s="355"/>
      <c r="FE41" s="355"/>
      <c r="FF41" s="355"/>
      <c r="FG41" s="355"/>
      <c r="FH41" s="355"/>
      <c r="FI41" s="355"/>
      <c r="FJ41" s="355"/>
      <c r="FK41" s="355"/>
      <c r="FL41" s="355"/>
      <c r="FM41" s="355"/>
      <c r="FN41" s="355"/>
      <c r="FO41" s="355"/>
      <c r="FP41" s="355"/>
      <c r="FQ41" s="355"/>
      <c r="FR41" s="355"/>
      <c r="FS41" s="355"/>
      <c r="FT41" s="355"/>
      <c r="FU41" s="355"/>
      <c r="FV41" s="355"/>
      <c r="FW41" s="355"/>
      <c r="FX41" s="355"/>
      <c r="FY41" s="355"/>
      <c r="FZ41" s="355"/>
      <c r="GA41" s="355"/>
      <c r="GB41" s="355"/>
      <c r="GC41" s="355"/>
      <c r="GD41" s="355"/>
      <c r="GE41" s="355"/>
      <c r="GF41" s="355"/>
      <c r="GG41" s="355"/>
      <c r="GH41" s="355"/>
      <c r="GI41" s="355"/>
      <c r="GJ41" s="355"/>
      <c r="GK41" s="355"/>
      <c r="GL41" s="355"/>
      <c r="GM41" s="355"/>
      <c r="GN41" s="355"/>
      <c r="GO41" s="355"/>
      <c r="GP41" s="355"/>
      <c r="GQ41" s="355"/>
      <c r="GR41" s="355"/>
      <c r="GS41" s="355"/>
      <c r="GT41" s="355"/>
      <c r="GU41" s="355"/>
      <c r="GV41" s="355"/>
      <c r="GW41" s="355"/>
      <c r="GX41" s="355"/>
      <c r="GY41" s="355"/>
      <c r="GZ41" s="355"/>
      <c r="HA41" s="355"/>
      <c r="HB41" s="355"/>
      <c r="HC41" s="355"/>
      <c r="HD41" s="355"/>
      <c r="HE41" s="355"/>
      <c r="HF41" s="355"/>
      <c r="HG41" s="355"/>
      <c r="HH41" s="355"/>
      <c r="HI41" s="355"/>
      <c r="HJ41" s="355"/>
      <c r="HK41" s="355"/>
      <c r="HL41" s="355"/>
      <c r="HM41" s="355"/>
      <c r="HN41" s="355"/>
      <c r="HO41" s="355"/>
      <c r="HP41" s="355"/>
      <c r="HQ41" s="355"/>
      <c r="HR41" s="355"/>
      <c r="HS41" s="355"/>
      <c r="HT41" s="355"/>
      <c r="HU41" s="355"/>
      <c r="HV41" s="355"/>
      <c r="HW41" s="355"/>
      <c r="HX41" s="355"/>
      <c r="HY41" s="355"/>
      <c r="HZ41" s="355"/>
      <c r="IA41" s="355"/>
      <c r="IB41" s="355"/>
      <c r="IC41" s="355"/>
      <c r="ID41" s="355"/>
      <c r="IE41" s="355"/>
      <c r="IF41" s="355"/>
      <c r="IG41" s="355"/>
      <c r="IH41" s="355"/>
      <c r="II41" s="355"/>
      <c r="IJ41" s="355"/>
      <c r="IK41" s="355"/>
      <c r="IL41" s="355"/>
      <c r="IM41" s="355"/>
      <c r="IN41" s="355"/>
      <c r="IO41" s="355"/>
      <c r="IP41" s="355"/>
      <c r="IQ41" s="355"/>
      <c r="IR41" s="355"/>
      <c r="IS41" s="355"/>
      <c r="IT41" s="355"/>
      <c r="IU41" s="355"/>
      <c r="IV41" s="355"/>
    </row>
    <row r="42" spans="1:256" ht="19.5">
      <c r="A42" s="287"/>
      <c r="B42" s="288"/>
      <c r="C42" s="293"/>
      <c r="D42" s="294" t="s">
        <v>361</v>
      </c>
      <c r="E42" s="294"/>
      <c r="F42" s="294"/>
      <c r="G42" s="294"/>
      <c r="H42" s="295"/>
      <c r="I42" s="347"/>
      <c r="J42" s="348"/>
      <c r="K42" s="333" t="s">
        <v>362</v>
      </c>
      <c r="L42" s="333" t="s">
        <v>312</v>
      </c>
      <c r="M42" s="334"/>
      <c r="N42" s="343" t="s">
        <v>363</v>
      </c>
      <c r="O42" s="334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3"/>
      <c r="BI42" s="313"/>
      <c r="BJ42" s="313"/>
      <c r="BK42" s="313"/>
      <c r="BL42" s="313"/>
      <c r="BM42" s="313"/>
      <c r="BN42" s="313"/>
      <c r="BO42" s="313"/>
      <c r="BP42" s="313"/>
      <c r="BQ42" s="313"/>
      <c r="BR42" s="313"/>
      <c r="BS42" s="313"/>
      <c r="BT42" s="313"/>
      <c r="BU42" s="313"/>
      <c r="BV42" s="313"/>
      <c r="BW42" s="313"/>
      <c r="BX42" s="313"/>
      <c r="BY42" s="313"/>
      <c r="BZ42" s="313"/>
      <c r="CA42" s="313"/>
      <c r="CB42" s="313"/>
      <c r="CC42" s="313"/>
      <c r="CD42" s="313"/>
      <c r="CE42" s="313"/>
      <c r="CF42" s="313"/>
      <c r="CG42" s="313"/>
      <c r="CH42" s="313"/>
      <c r="CI42" s="313"/>
      <c r="CJ42" s="313"/>
      <c r="CK42" s="313"/>
      <c r="CL42" s="313"/>
      <c r="CM42" s="313"/>
      <c r="CN42" s="313"/>
      <c r="CO42" s="313"/>
      <c r="CP42" s="313"/>
      <c r="CQ42" s="313"/>
      <c r="CR42" s="313"/>
      <c r="CS42" s="313"/>
      <c r="CT42" s="313"/>
      <c r="CU42" s="313"/>
      <c r="CV42" s="313"/>
      <c r="CW42" s="313"/>
      <c r="CX42" s="313"/>
      <c r="CY42" s="313"/>
      <c r="CZ42" s="313"/>
      <c r="DA42" s="313"/>
      <c r="DB42" s="313"/>
      <c r="DC42" s="313"/>
      <c r="DD42" s="313"/>
      <c r="DE42" s="313"/>
      <c r="DF42" s="313"/>
      <c r="DG42" s="313"/>
      <c r="DH42" s="313"/>
      <c r="DI42" s="313"/>
      <c r="DJ42" s="313"/>
      <c r="DK42" s="313"/>
      <c r="DL42" s="313"/>
      <c r="DM42" s="313"/>
      <c r="DN42" s="313"/>
      <c r="DO42" s="313"/>
      <c r="DP42" s="313"/>
      <c r="DQ42" s="313"/>
      <c r="DR42" s="313"/>
      <c r="DS42" s="313"/>
      <c r="DT42" s="313"/>
      <c r="DU42" s="313"/>
      <c r="DV42" s="313"/>
      <c r="DW42" s="313"/>
      <c r="DX42" s="313"/>
      <c r="DY42" s="313"/>
      <c r="DZ42" s="313"/>
      <c r="EA42" s="313"/>
      <c r="EB42" s="313"/>
      <c r="EC42" s="313"/>
      <c r="ED42" s="313"/>
      <c r="EE42" s="313"/>
      <c r="EF42" s="313"/>
      <c r="EG42" s="313"/>
      <c r="EH42" s="313"/>
      <c r="EI42" s="313"/>
      <c r="EJ42" s="313"/>
      <c r="EK42" s="313"/>
      <c r="EL42" s="313"/>
      <c r="EM42" s="313"/>
      <c r="EN42" s="313"/>
      <c r="EO42" s="313"/>
      <c r="EP42" s="313"/>
      <c r="EQ42" s="313"/>
      <c r="ER42" s="313"/>
      <c r="ES42" s="313"/>
      <c r="ET42" s="313"/>
      <c r="EU42" s="313"/>
      <c r="EV42" s="313"/>
      <c r="EW42" s="313"/>
      <c r="EX42" s="313"/>
      <c r="EY42" s="313"/>
      <c r="EZ42" s="313"/>
      <c r="FA42" s="313"/>
      <c r="FB42" s="313"/>
      <c r="FC42" s="313"/>
      <c r="FD42" s="313"/>
      <c r="FE42" s="313"/>
      <c r="FF42" s="313"/>
      <c r="FG42" s="313"/>
      <c r="FH42" s="313"/>
      <c r="FI42" s="313"/>
      <c r="FJ42" s="313"/>
      <c r="FK42" s="313"/>
      <c r="FL42" s="313"/>
      <c r="FM42" s="313"/>
      <c r="FN42" s="313"/>
      <c r="FO42" s="313"/>
      <c r="FP42" s="313"/>
      <c r="FQ42" s="313"/>
      <c r="FR42" s="313"/>
      <c r="FS42" s="313"/>
      <c r="FT42" s="313"/>
      <c r="FU42" s="313"/>
      <c r="FV42" s="313"/>
      <c r="FW42" s="313"/>
      <c r="FX42" s="313"/>
      <c r="FY42" s="313"/>
      <c r="FZ42" s="313"/>
      <c r="GA42" s="313"/>
      <c r="GB42" s="313"/>
      <c r="GC42" s="313"/>
      <c r="GD42" s="313"/>
      <c r="GE42" s="313"/>
      <c r="GF42" s="313"/>
      <c r="GG42" s="313"/>
      <c r="GH42" s="313"/>
      <c r="GI42" s="313"/>
      <c r="GJ42" s="313"/>
      <c r="GK42" s="313"/>
      <c r="GL42" s="313"/>
      <c r="GM42" s="313"/>
      <c r="GN42" s="313"/>
      <c r="GO42" s="313"/>
      <c r="GP42" s="313"/>
      <c r="GQ42" s="313"/>
      <c r="GR42" s="313"/>
      <c r="GS42" s="313"/>
      <c r="GT42" s="313"/>
      <c r="GU42" s="313"/>
      <c r="GV42" s="313"/>
      <c r="GW42" s="313"/>
      <c r="GX42" s="313"/>
      <c r="GY42" s="313"/>
      <c r="GZ42" s="313"/>
      <c r="HA42" s="313"/>
      <c r="HB42" s="313"/>
      <c r="HC42" s="313"/>
      <c r="HD42" s="313"/>
      <c r="HE42" s="313"/>
      <c r="HF42" s="313"/>
      <c r="HG42" s="313"/>
      <c r="HH42" s="313"/>
      <c r="HI42" s="313"/>
      <c r="HJ42" s="313"/>
      <c r="HK42" s="313"/>
      <c r="HL42" s="313"/>
      <c r="HM42" s="313"/>
      <c r="HN42" s="313"/>
      <c r="HO42" s="313"/>
      <c r="HP42" s="313"/>
      <c r="HQ42" s="313"/>
      <c r="HR42" s="313"/>
      <c r="HS42" s="313"/>
      <c r="HT42" s="313"/>
      <c r="HU42" s="313"/>
      <c r="HV42" s="313"/>
      <c r="HW42" s="313"/>
      <c r="HX42" s="313"/>
      <c r="HY42" s="313"/>
      <c r="HZ42" s="313"/>
      <c r="IA42" s="313"/>
      <c r="IB42" s="313"/>
      <c r="IC42" s="313"/>
      <c r="ID42" s="313"/>
      <c r="IE42" s="313"/>
      <c r="IF42" s="313"/>
      <c r="IG42" s="313"/>
      <c r="IH42" s="313"/>
      <c r="II42" s="313"/>
      <c r="IJ42" s="313"/>
      <c r="IK42" s="313"/>
      <c r="IL42" s="313"/>
      <c r="IM42" s="313"/>
      <c r="IN42" s="313"/>
      <c r="IO42" s="313"/>
      <c r="IP42" s="313"/>
      <c r="IQ42" s="313"/>
      <c r="IR42" s="313"/>
      <c r="IS42" s="313"/>
      <c r="IT42" s="313"/>
      <c r="IU42" s="313"/>
      <c r="IV42" s="313"/>
    </row>
    <row r="43" spans="1:256" ht="18.75">
      <c r="A43" s="287"/>
      <c r="B43" s="288"/>
      <c r="C43" s="296"/>
      <c r="D43" s="297" t="s">
        <v>364</v>
      </c>
      <c r="E43" s="297"/>
      <c r="F43" s="297"/>
      <c r="G43" s="297"/>
      <c r="H43" s="298"/>
      <c r="I43" s="349"/>
      <c r="J43" s="350"/>
      <c r="K43" s="333" t="s">
        <v>365</v>
      </c>
      <c r="L43" s="333" t="s">
        <v>312</v>
      </c>
      <c r="M43" s="334"/>
      <c r="N43" s="343" t="s">
        <v>366</v>
      </c>
      <c r="O43" s="334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13"/>
      <c r="AQ43" s="313"/>
      <c r="AR43" s="313"/>
      <c r="AS43" s="313"/>
      <c r="AT43" s="313"/>
      <c r="AU43" s="313"/>
      <c r="AV43" s="313"/>
      <c r="AW43" s="313"/>
      <c r="AX43" s="313"/>
      <c r="AY43" s="313"/>
      <c r="AZ43" s="313"/>
      <c r="BA43" s="313"/>
      <c r="BB43" s="313"/>
      <c r="BC43" s="313"/>
      <c r="BD43" s="313"/>
      <c r="BE43" s="313"/>
      <c r="BF43" s="313"/>
      <c r="BG43" s="313"/>
      <c r="BH43" s="313"/>
      <c r="BI43" s="313"/>
      <c r="BJ43" s="313"/>
      <c r="BK43" s="313"/>
      <c r="BL43" s="313"/>
      <c r="BM43" s="313"/>
      <c r="BN43" s="313"/>
      <c r="BO43" s="313"/>
      <c r="BP43" s="313"/>
      <c r="BQ43" s="313"/>
      <c r="BR43" s="313"/>
      <c r="BS43" s="313"/>
      <c r="BT43" s="313"/>
      <c r="BU43" s="313"/>
      <c r="BV43" s="313"/>
      <c r="BW43" s="313"/>
      <c r="BX43" s="313"/>
      <c r="BY43" s="313"/>
      <c r="BZ43" s="313"/>
      <c r="CA43" s="313"/>
      <c r="CB43" s="313"/>
      <c r="CC43" s="313"/>
      <c r="CD43" s="313"/>
      <c r="CE43" s="313"/>
      <c r="CF43" s="313"/>
      <c r="CG43" s="313"/>
      <c r="CH43" s="313"/>
      <c r="CI43" s="313"/>
      <c r="CJ43" s="313"/>
      <c r="CK43" s="313"/>
      <c r="CL43" s="313"/>
      <c r="CM43" s="313"/>
      <c r="CN43" s="313"/>
      <c r="CO43" s="313"/>
      <c r="CP43" s="313"/>
      <c r="CQ43" s="313"/>
      <c r="CR43" s="313"/>
      <c r="CS43" s="313"/>
      <c r="CT43" s="313"/>
      <c r="CU43" s="313"/>
      <c r="CV43" s="313"/>
      <c r="CW43" s="313"/>
      <c r="CX43" s="313"/>
      <c r="CY43" s="313"/>
      <c r="CZ43" s="313"/>
      <c r="DA43" s="313"/>
      <c r="DB43" s="313"/>
      <c r="DC43" s="313"/>
      <c r="DD43" s="313"/>
      <c r="DE43" s="313"/>
      <c r="DF43" s="313"/>
      <c r="DG43" s="313"/>
      <c r="DH43" s="313"/>
      <c r="DI43" s="313"/>
      <c r="DJ43" s="313"/>
      <c r="DK43" s="313"/>
      <c r="DL43" s="313"/>
      <c r="DM43" s="313"/>
      <c r="DN43" s="313"/>
      <c r="DO43" s="313"/>
      <c r="DP43" s="313"/>
      <c r="DQ43" s="313"/>
      <c r="DR43" s="313"/>
      <c r="DS43" s="313"/>
      <c r="DT43" s="313"/>
      <c r="DU43" s="313"/>
      <c r="DV43" s="313"/>
      <c r="DW43" s="313"/>
      <c r="DX43" s="313"/>
      <c r="DY43" s="313"/>
      <c r="DZ43" s="313"/>
      <c r="EA43" s="313"/>
      <c r="EB43" s="313"/>
      <c r="EC43" s="313"/>
      <c r="ED43" s="313"/>
      <c r="EE43" s="313"/>
      <c r="EF43" s="313"/>
      <c r="EG43" s="313"/>
      <c r="EH43" s="313"/>
      <c r="EI43" s="313"/>
      <c r="EJ43" s="313"/>
      <c r="EK43" s="313"/>
      <c r="EL43" s="313"/>
      <c r="EM43" s="313"/>
      <c r="EN43" s="313"/>
      <c r="EO43" s="313"/>
      <c r="EP43" s="313"/>
      <c r="EQ43" s="313"/>
      <c r="ER43" s="313"/>
      <c r="ES43" s="313"/>
      <c r="ET43" s="313"/>
      <c r="EU43" s="313"/>
      <c r="EV43" s="313"/>
      <c r="EW43" s="313"/>
      <c r="EX43" s="313"/>
      <c r="EY43" s="313"/>
      <c r="EZ43" s="313"/>
      <c r="FA43" s="313"/>
      <c r="FB43" s="313"/>
      <c r="FC43" s="313"/>
      <c r="FD43" s="313"/>
      <c r="FE43" s="313"/>
      <c r="FF43" s="313"/>
      <c r="FG43" s="313"/>
      <c r="FH43" s="313"/>
      <c r="FI43" s="313"/>
      <c r="FJ43" s="313"/>
      <c r="FK43" s="313"/>
      <c r="FL43" s="313"/>
      <c r="FM43" s="313"/>
      <c r="FN43" s="313"/>
      <c r="FO43" s="313"/>
      <c r="FP43" s="313"/>
      <c r="FQ43" s="313"/>
      <c r="FR43" s="313"/>
      <c r="FS43" s="313"/>
      <c r="FT43" s="313"/>
      <c r="FU43" s="313"/>
      <c r="FV43" s="313"/>
      <c r="FW43" s="313"/>
      <c r="FX43" s="313"/>
      <c r="FY43" s="313"/>
      <c r="FZ43" s="313"/>
      <c r="GA43" s="313"/>
      <c r="GB43" s="313"/>
      <c r="GC43" s="313"/>
      <c r="GD43" s="313"/>
      <c r="GE43" s="313"/>
      <c r="GF43" s="313"/>
      <c r="GG43" s="313"/>
      <c r="GH43" s="313"/>
      <c r="GI43" s="313"/>
      <c r="GJ43" s="313"/>
      <c r="GK43" s="313"/>
      <c r="GL43" s="313"/>
      <c r="GM43" s="313"/>
      <c r="GN43" s="313"/>
      <c r="GO43" s="313"/>
      <c r="GP43" s="313"/>
      <c r="GQ43" s="313"/>
      <c r="GR43" s="313"/>
      <c r="GS43" s="313"/>
      <c r="GT43" s="313"/>
      <c r="GU43" s="313"/>
      <c r="GV43" s="313"/>
      <c r="GW43" s="313"/>
      <c r="GX43" s="313"/>
      <c r="GY43" s="313"/>
      <c r="GZ43" s="313"/>
      <c r="HA43" s="313"/>
      <c r="HB43" s="313"/>
      <c r="HC43" s="313"/>
      <c r="HD43" s="313"/>
      <c r="HE43" s="313"/>
      <c r="HF43" s="313"/>
      <c r="HG43" s="313"/>
      <c r="HH43" s="313"/>
      <c r="HI43" s="313"/>
      <c r="HJ43" s="313"/>
      <c r="HK43" s="313"/>
      <c r="HL43" s="313"/>
      <c r="HM43" s="313"/>
      <c r="HN43" s="313"/>
      <c r="HO43" s="313"/>
      <c r="HP43" s="313"/>
      <c r="HQ43" s="313"/>
      <c r="HR43" s="313"/>
      <c r="HS43" s="313"/>
      <c r="HT43" s="313"/>
      <c r="HU43" s="313"/>
      <c r="HV43" s="313"/>
      <c r="HW43" s="313"/>
      <c r="HX43" s="313"/>
      <c r="HY43" s="313"/>
      <c r="HZ43" s="313"/>
      <c r="IA43" s="313"/>
      <c r="IB43" s="313"/>
      <c r="IC43" s="313"/>
      <c r="ID43" s="313"/>
      <c r="IE43" s="313"/>
      <c r="IF43" s="313"/>
      <c r="IG43" s="313"/>
      <c r="IH43" s="313"/>
      <c r="II43" s="313"/>
      <c r="IJ43" s="313"/>
      <c r="IK43" s="313"/>
      <c r="IL43" s="313"/>
      <c r="IM43" s="313"/>
      <c r="IN43" s="313"/>
      <c r="IO43" s="313"/>
      <c r="IP43" s="313"/>
      <c r="IQ43" s="313"/>
      <c r="IR43" s="313"/>
      <c r="IS43" s="313"/>
      <c r="IT43" s="313"/>
      <c r="IU43" s="313"/>
      <c r="IV43" s="313"/>
    </row>
    <row r="44" spans="1:256" ht="18.75">
      <c r="A44" s="299" t="s">
        <v>367</v>
      </c>
      <c r="B44" s="300"/>
      <c r="C44" s="524"/>
      <c r="D44" s="524"/>
      <c r="E44" s="524"/>
      <c r="F44" s="524"/>
      <c r="G44" s="524"/>
      <c r="H44" s="524"/>
      <c r="I44" s="525"/>
      <c r="J44" s="526"/>
      <c r="K44" s="333" t="s">
        <v>368</v>
      </c>
      <c r="L44" s="333" t="s">
        <v>312</v>
      </c>
      <c r="M44" s="334"/>
      <c r="N44" s="343" t="s">
        <v>369</v>
      </c>
      <c r="O44" s="334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3"/>
      <c r="BD44" s="313"/>
      <c r="BE44" s="313"/>
      <c r="BF44" s="313"/>
      <c r="BG44" s="313"/>
      <c r="BH44" s="313"/>
      <c r="BI44" s="313"/>
      <c r="BJ44" s="313"/>
      <c r="BK44" s="313"/>
      <c r="BL44" s="313"/>
      <c r="BM44" s="313"/>
      <c r="BN44" s="313"/>
      <c r="BO44" s="313"/>
      <c r="BP44" s="313"/>
      <c r="BQ44" s="313"/>
      <c r="BR44" s="313"/>
      <c r="BS44" s="313"/>
      <c r="BT44" s="313"/>
      <c r="BU44" s="313"/>
      <c r="BV44" s="313"/>
      <c r="BW44" s="313"/>
      <c r="BX44" s="313"/>
      <c r="BY44" s="313"/>
      <c r="BZ44" s="313"/>
      <c r="CA44" s="313"/>
      <c r="CB44" s="313"/>
      <c r="CC44" s="313"/>
      <c r="CD44" s="313"/>
      <c r="CE44" s="313"/>
      <c r="CF44" s="313"/>
      <c r="CG44" s="313"/>
      <c r="CH44" s="313"/>
      <c r="CI44" s="313"/>
      <c r="CJ44" s="313"/>
      <c r="CK44" s="313"/>
      <c r="CL44" s="313"/>
      <c r="CM44" s="313"/>
      <c r="CN44" s="313"/>
      <c r="CO44" s="313"/>
      <c r="CP44" s="313"/>
      <c r="CQ44" s="313"/>
      <c r="CR44" s="313"/>
      <c r="CS44" s="313"/>
      <c r="CT44" s="313"/>
      <c r="CU44" s="313"/>
      <c r="CV44" s="313"/>
      <c r="CW44" s="313"/>
      <c r="CX44" s="313"/>
      <c r="CY44" s="313"/>
      <c r="CZ44" s="313"/>
      <c r="DA44" s="313"/>
      <c r="DB44" s="313"/>
      <c r="DC44" s="313"/>
      <c r="DD44" s="313"/>
      <c r="DE44" s="313"/>
      <c r="DF44" s="313"/>
      <c r="DG44" s="313"/>
      <c r="DH44" s="313"/>
      <c r="DI44" s="313"/>
      <c r="DJ44" s="313"/>
      <c r="DK44" s="313"/>
      <c r="DL44" s="313"/>
      <c r="DM44" s="313"/>
      <c r="DN44" s="313"/>
      <c r="DO44" s="313"/>
      <c r="DP44" s="313"/>
      <c r="DQ44" s="313"/>
      <c r="DR44" s="313"/>
      <c r="DS44" s="313"/>
      <c r="DT44" s="313"/>
      <c r="DU44" s="313"/>
      <c r="DV44" s="313"/>
      <c r="DW44" s="313"/>
      <c r="DX44" s="313"/>
      <c r="DY44" s="313"/>
      <c r="DZ44" s="313"/>
      <c r="EA44" s="313"/>
      <c r="EB44" s="313"/>
      <c r="EC44" s="313"/>
      <c r="ED44" s="313"/>
      <c r="EE44" s="313"/>
      <c r="EF44" s="313"/>
      <c r="EG44" s="313"/>
      <c r="EH44" s="313"/>
      <c r="EI44" s="313"/>
      <c r="EJ44" s="313"/>
      <c r="EK44" s="313"/>
      <c r="EL44" s="313"/>
      <c r="EM44" s="313"/>
      <c r="EN44" s="313"/>
      <c r="EO44" s="313"/>
      <c r="EP44" s="313"/>
      <c r="EQ44" s="313"/>
      <c r="ER44" s="313"/>
      <c r="ES44" s="313"/>
      <c r="ET44" s="313"/>
      <c r="EU44" s="313"/>
      <c r="EV44" s="313"/>
      <c r="EW44" s="313"/>
      <c r="EX44" s="313"/>
      <c r="EY44" s="313"/>
      <c r="EZ44" s="313"/>
      <c r="FA44" s="313"/>
      <c r="FB44" s="313"/>
      <c r="FC44" s="313"/>
      <c r="FD44" s="313"/>
      <c r="FE44" s="313"/>
      <c r="FF44" s="313"/>
      <c r="FG44" s="313"/>
      <c r="FH44" s="313"/>
      <c r="FI44" s="313"/>
      <c r="FJ44" s="313"/>
      <c r="FK44" s="313"/>
      <c r="FL44" s="313"/>
      <c r="FM44" s="313"/>
      <c r="FN44" s="313"/>
      <c r="FO44" s="313"/>
      <c r="FP44" s="313"/>
      <c r="FQ44" s="313"/>
      <c r="FR44" s="313"/>
      <c r="FS44" s="313"/>
      <c r="FT44" s="313"/>
      <c r="FU44" s="313"/>
      <c r="FV44" s="313"/>
      <c r="FW44" s="313"/>
      <c r="FX44" s="313"/>
      <c r="FY44" s="313"/>
      <c r="FZ44" s="313"/>
      <c r="GA44" s="313"/>
      <c r="GB44" s="313"/>
      <c r="GC44" s="313"/>
      <c r="GD44" s="313"/>
      <c r="GE44" s="313"/>
      <c r="GF44" s="313"/>
      <c r="GG44" s="313"/>
      <c r="GH44" s="313"/>
      <c r="GI44" s="313"/>
      <c r="GJ44" s="313"/>
      <c r="GK44" s="313"/>
      <c r="GL44" s="313"/>
      <c r="GM44" s="313"/>
      <c r="GN44" s="313"/>
      <c r="GO44" s="313"/>
      <c r="GP44" s="313"/>
      <c r="GQ44" s="313"/>
      <c r="GR44" s="313"/>
      <c r="GS44" s="313"/>
      <c r="GT44" s="313"/>
      <c r="GU44" s="313"/>
      <c r="GV44" s="313"/>
      <c r="GW44" s="313"/>
      <c r="GX44" s="313"/>
      <c r="GY44" s="313"/>
      <c r="GZ44" s="313"/>
      <c r="HA44" s="313"/>
      <c r="HB44" s="313"/>
      <c r="HC44" s="313"/>
      <c r="HD44" s="313"/>
      <c r="HE44" s="313"/>
      <c r="HF44" s="313"/>
      <c r="HG44" s="313"/>
      <c r="HH44" s="313"/>
      <c r="HI44" s="313"/>
      <c r="HJ44" s="313"/>
      <c r="HK44" s="313"/>
      <c r="HL44" s="313"/>
      <c r="HM44" s="313"/>
      <c r="HN44" s="313"/>
      <c r="HO44" s="313"/>
      <c r="HP44" s="313"/>
      <c r="HQ44" s="313"/>
      <c r="HR44" s="313"/>
      <c r="HS44" s="313"/>
      <c r="HT44" s="313"/>
      <c r="HU44" s="313"/>
      <c r="HV44" s="313"/>
      <c r="HW44" s="313"/>
      <c r="HX44" s="313"/>
      <c r="HY44" s="313"/>
      <c r="HZ44" s="313"/>
      <c r="IA44" s="313"/>
      <c r="IB44" s="313"/>
      <c r="IC44" s="313"/>
      <c r="ID44" s="313"/>
      <c r="IE44" s="313"/>
      <c r="IF44" s="313"/>
      <c r="IG44" s="313"/>
      <c r="IH44" s="313"/>
      <c r="II44" s="313"/>
      <c r="IJ44" s="313"/>
      <c r="IK44" s="313"/>
      <c r="IL44" s="313"/>
      <c r="IM44" s="313"/>
      <c r="IN44" s="313"/>
      <c r="IO44" s="313"/>
      <c r="IP44" s="313"/>
      <c r="IQ44" s="313"/>
      <c r="IR44" s="313"/>
      <c r="IS44" s="313"/>
      <c r="IT44" s="313"/>
      <c r="IU44" s="313"/>
      <c r="IV44" s="313"/>
    </row>
    <row r="45" spans="1:256" ht="18.75">
      <c r="A45" s="254" t="s">
        <v>370</v>
      </c>
      <c r="B45" s="301"/>
      <c r="C45" s="524"/>
      <c r="D45" s="524"/>
      <c r="E45" s="524"/>
      <c r="F45" s="524"/>
      <c r="G45" s="524"/>
      <c r="H45" s="524"/>
      <c r="I45" s="524"/>
      <c r="J45" s="526"/>
      <c r="K45" s="333" t="s">
        <v>371</v>
      </c>
      <c r="L45" s="334"/>
      <c r="M45" s="333" t="s">
        <v>372</v>
      </c>
      <c r="N45" s="343" t="s">
        <v>373</v>
      </c>
      <c r="O45" s="334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3"/>
      <c r="BD45" s="313"/>
      <c r="BE45" s="313"/>
      <c r="BF45" s="313"/>
      <c r="BG45" s="313"/>
      <c r="BH45" s="313"/>
      <c r="BI45" s="313"/>
      <c r="BJ45" s="313"/>
      <c r="BK45" s="313"/>
      <c r="BL45" s="313"/>
      <c r="BM45" s="313"/>
      <c r="BN45" s="313"/>
      <c r="BO45" s="313"/>
      <c r="BP45" s="313"/>
      <c r="BQ45" s="313"/>
      <c r="BR45" s="313"/>
      <c r="BS45" s="313"/>
      <c r="BT45" s="313"/>
      <c r="BU45" s="313"/>
      <c r="BV45" s="313"/>
      <c r="BW45" s="313"/>
      <c r="BX45" s="313"/>
      <c r="BY45" s="313"/>
      <c r="BZ45" s="313"/>
      <c r="CA45" s="313"/>
      <c r="CB45" s="313"/>
      <c r="CC45" s="313"/>
      <c r="CD45" s="313"/>
      <c r="CE45" s="313"/>
      <c r="CF45" s="313"/>
      <c r="CG45" s="313"/>
      <c r="CH45" s="313"/>
      <c r="CI45" s="313"/>
      <c r="CJ45" s="313"/>
      <c r="CK45" s="313"/>
      <c r="CL45" s="313"/>
      <c r="CM45" s="313"/>
      <c r="CN45" s="313"/>
      <c r="CO45" s="313"/>
      <c r="CP45" s="313"/>
      <c r="CQ45" s="313"/>
      <c r="CR45" s="313"/>
      <c r="CS45" s="313"/>
      <c r="CT45" s="313"/>
      <c r="CU45" s="313"/>
      <c r="CV45" s="313"/>
      <c r="CW45" s="313"/>
      <c r="CX45" s="313"/>
      <c r="CY45" s="313"/>
      <c r="CZ45" s="313"/>
      <c r="DA45" s="313"/>
      <c r="DB45" s="313"/>
      <c r="DC45" s="313"/>
      <c r="DD45" s="313"/>
      <c r="DE45" s="313"/>
      <c r="DF45" s="313"/>
      <c r="DG45" s="313"/>
      <c r="DH45" s="313"/>
      <c r="DI45" s="313"/>
      <c r="DJ45" s="313"/>
      <c r="DK45" s="313"/>
      <c r="DL45" s="313"/>
      <c r="DM45" s="313"/>
      <c r="DN45" s="313"/>
      <c r="DO45" s="313"/>
      <c r="DP45" s="313"/>
      <c r="DQ45" s="313"/>
      <c r="DR45" s="313"/>
      <c r="DS45" s="313"/>
      <c r="DT45" s="313"/>
      <c r="DU45" s="313"/>
      <c r="DV45" s="313"/>
      <c r="DW45" s="313"/>
      <c r="DX45" s="313"/>
      <c r="DY45" s="313"/>
      <c r="DZ45" s="313"/>
      <c r="EA45" s="313"/>
      <c r="EB45" s="313"/>
      <c r="EC45" s="313"/>
      <c r="ED45" s="313"/>
      <c r="EE45" s="313"/>
      <c r="EF45" s="313"/>
      <c r="EG45" s="313"/>
      <c r="EH45" s="313"/>
      <c r="EI45" s="313"/>
      <c r="EJ45" s="313"/>
      <c r="EK45" s="313"/>
      <c r="EL45" s="313"/>
      <c r="EM45" s="313"/>
      <c r="EN45" s="313"/>
      <c r="EO45" s="313"/>
      <c r="EP45" s="313"/>
      <c r="EQ45" s="313"/>
      <c r="ER45" s="313"/>
      <c r="ES45" s="313"/>
      <c r="ET45" s="313"/>
      <c r="EU45" s="313"/>
      <c r="EV45" s="313"/>
      <c r="EW45" s="313"/>
      <c r="EX45" s="313"/>
      <c r="EY45" s="313"/>
      <c r="EZ45" s="313"/>
      <c r="FA45" s="313"/>
      <c r="FB45" s="313"/>
      <c r="FC45" s="313"/>
      <c r="FD45" s="313"/>
      <c r="FE45" s="313"/>
      <c r="FF45" s="313"/>
      <c r="FG45" s="313"/>
      <c r="FH45" s="313"/>
      <c r="FI45" s="313"/>
      <c r="FJ45" s="313"/>
      <c r="FK45" s="313"/>
      <c r="FL45" s="313"/>
      <c r="FM45" s="313"/>
      <c r="FN45" s="313"/>
      <c r="FO45" s="313"/>
      <c r="FP45" s="313"/>
      <c r="FQ45" s="313"/>
      <c r="FR45" s="313"/>
      <c r="FS45" s="313"/>
      <c r="FT45" s="313"/>
      <c r="FU45" s="313"/>
      <c r="FV45" s="313"/>
      <c r="FW45" s="313"/>
      <c r="FX45" s="313"/>
      <c r="FY45" s="313"/>
      <c r="FZ45" s="313"/>
      <c r="GA45" s="313"/>
      <c r="GB45" s="313"/>
      <c r="GC45" s="313"/>
      <c r="GD45" s="313"/>
      <c r="GE45" s="313"/>
      <c r="GF45" s="313"/>
      <c r="GG45" s="313"/>
      <c r="GH45" s="313"/>
      <c r="GI45" s="313"/>
      <c r="GJ45" s="313"/>
      <c r="GK45" s="313"/>
      <c r="GL45" s="313"/>
      <c r="GM45" s="313"/>
      <c r="GN45" s="313"/>
      <c r="GO45" s="313"/>
      <c r="GP45" s="313"/>
      <c r="GQ45" s="313"/>
      <c r="GR45" s="313"/>
      <c r="GS45" s="313"/>
      <c r="GT45" s="313"/>
      <c r="GU45" s="313"/>
      <c r="GV45" s="313"/>
      <c r="GW45" s="313"/>
      <c r="GX45" s="313"/>
      <c r="GY45" s="313"/>
      <c r="GZ45" s="313"/>
      <c r="HA45" s="313"/>
      <c r="HB45" s="313"/>
      <c r="HC45" s="313"/>
      <c r="HD45" s="313"/>
      <c r="HE45" s="313"/>
      <c r="HF45" s="313"/>
      <c r="HG45" s="313"/>
      <c r="HH45" s="313"/>
      <c r="HI45" s="313"/>
      <c r="HJ45" s="313"/>
      <c r="HK45" s="313"/>
      <c r="HL45" s="313"/>
      <c r="HM45" s="313"/>
      <c r="HN45" s="313"/>
      <c r="HO45" s="313"/>
      <c r="HP45" s="313"/>
      <c r="HQ45" s="313"/>
      <c r="HR45" s="313"/>
      <c r="HS45" s="313"/>
      <c r="HT45" s="313"/>
      <c r="HU45" s="313"/>
      <c r="HV45" s="313"/>
      <c r="HW45" s="313"/>
      <c r="HX45" s="313"/>
      <c r="HY45" s="313"/>
      <c r="HZ45" s="313"/>
      <c r="IA45" s="313"/>
      <c r="IB45" s="313"/>
      <c r="IC45" s="313"/>
      <c r="ID45" s="313"/>
      <c r="IE45" s="313"/>
      <c r="IF45" s="313"/>
      <c r="IG45" s="313"/>
      <c r="IH45" s="313"/>
      <c r="II45" s="313"/>
      <c r="IJ45" s="313"/>
      <c r="IK45" s="313"/>
      <c r="IL45" s="313"/>
      <c r="IM45" s="313"/>
      <c r="IN45" s="313"/>
      <c r="IO45" s="313"/>
      <c r="IP45" s="313"/>
      <c r="IQ45" s="313"/>
      <c r="IR45" s="313"/>
      <c r="IS45" s="313"/>
      <c r="IT45" s="313"/>
      <c r="IU45" s="313"/>
      <c r="IV45" s="313"/>
    </row>
    <row r="46" spans="1:256" ht="18.75">
      <c r="A46" s="302" t="s">
        <v>374</v>
      </c>
      <c r="B46" s="303"/>
      <c r="C46" s="303"/>
      <c r="D46" s="303"/>
      <c r="E46" s="303"/>
      <c r="F46" s="303"/>
      <c r="G46" s="255"/>
      <c r="H46" s="255"/>
      <c r="I46" s="255"/>
      <c r="J46" s="351"/>
      <c r="K46" s="333" t="s">
        <v>375</v>
      </c>
      <c r="L46" s="334"/>
      <c r="M46" s="333" t="s">
        <v>372</v>
      </c>
      <c r="N46" s="343" t="s">
        <v>376</v>
      </c>
      <c r="O46" s="334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3"/>
      <c r="AS46" s="313"/>
      <c r="AT46" s="313"/>
      <c r="AU46" s="313"/>
      <c r="AV46" s="313"/>
      <c r="AW46" s="313"/>
      <c r="AX46" s="313"/>
      <c r="AY46" s="313"/>
      <c r="AZ46" s="313"/>
      <c r="BA46" s="313"/>
      <c r="BB46" s="313"/>
      <c r="BC46" s="313"/>
      <c r="BD46" s="313"/>
      <c r="BE46" s="313"/>
      <c r="BF46" s="313"/>
      <c r="BG46" s="313"/>
      <c r="BH46" s="313"/>
      <c r="BI46" s="313"/>
      <c r="BJ46" s="313"/>
      <c r="BK46" s="313"/>
      <c r="BL46" s="313"/>
      <c r="BM46" s="313"/>
      <c r="BN46" s="313"/>
      <c r="BO46" s="313"/>
      <c r="BP46" s="313"/>
      <c r="BQ46" s="313"/>
      <c r="BR46" s="313"/>
      <c r="BS46" s="313"/>
      <c r="BT46" s="313"/>
      <c r="BU46" s="313"/>
      <c r="BV46" s="313"/>
      <c r="BW46" s="313"/>
      <c r="BX46" s="313"/>
      <c r="BY46" s="313"/>
      <c r="BZ46" s="313"/>
      <c r="CA46" s="313"/>
      <c r="CB46" s="313"/>
      <c r="CC46" s="313"/>
      <c r="CD46" s="313"/>
      <c r="CE46" s="313"/>
      <c r="CF46" s="313"/>
      <c r="CG46" s="313"/>
      <c r="CH46" s="313"/>
      <c r="CI46" s="313"/>
      <c r="CJ46" s="313"/>
      <c r="CK46" s="313"/>
      <c r="CL46" s="313"/>
      <c r="CM46" s="313"/>
      <c r="CN46" s="313"/>
      <c r="CO46" s="313"/>
      <c r="CP46" s="313"/>
      <c r="CQ46" s="313"/>
      <c r="CR46" s="313"/>
      <c r="CS46" s="313"/>
      <c r="CT46" s="313"/>
      <c r="CU46" s="313"/>
      <c r="CV46" s="313"/>
      <c r="CW46" s="313"/>
      <c r="CX46" s="313"/>
      <c r="CY46" s="313"/>
      <c r="CZ46" s="313"/>
      <c r="DA46" s="313"/>
      <c r="DB46" s="313"/>
      <c r="DC46" s="313"/>
      <c r="DD46" s="313"/>
      <c r="DE46" s="313"/>
      <c r="DF46" s="313"/>
      <c r="DG46" s="313"/>
      <c r="DH46" s="313"/>
      <c r="DI46" s="313"/>
      <c r="DJ46" s="313"/>
      <c r="DK46" s="313"/>
      <c r="DL46" s="313"/>
      <c r="DM46" s="313"/>
      <c r="DN46" s="313"/>
      <c r="DO46" s="313"/>
      <c r="DP46" s="313"/>
      <c r="DQ46" s="313"/>
      <c r="DR46" s="313"/>
      <c r="DS46" s="313"/>
      <c r="DT46" s="313"/>
      <c r="DU46" s="313"/>
      <c r="DV46" s="313"/>
      <c r="DW46" s="313"/>
      <c r="DX46" s="313"/>
      <c r="DY46" s="313"/>
      <c r="DZ46" s="313"/>
      <c r="EA46" s="313"/>
      <c r="EB46" s="313"/>
      <c r="EC46" s="313"/>
      <c r="ED46" s="313"/>
      <c r="EE46" s="313"/>
      <c r="EF46" s="313"/>
      <c r="EG46" s="313"/>
      <c r="EH46" s="313"/>
      <c r="EI46" s="313"/>
      <c r="EJ46" s="313"/>
      <c r="EK46" s="313"/>
      <c r="EL46" s="313"/>
      <c r="EM46" s="313"/>
      <c r="EN46" s="313"/>
      <c r="EO46" s="313"/>
      <c r="EP46" s="313"/>
      <c r="EQ46" s="313"/>
      <c r="ER46" s="313"/>
      <c r="ES46" s="313"/>
      <c r="ET46" s="313"/>
      <c r="EU46" s="313"/>
      <c r="EV46" s="313"/>
      <c r="EW46" s="313"/>
      <c r="EX46" s="313"/>
      <c r="EY46" s="313"/>
      <c r="EZ46" s="313"/>
      <c r="FA46" s="313"/>
      <c r="FB46" s="313"/>
      <c r="FC46" s="313"/>
      <c r="FD46" s="313"/>
      <c r="FE46" s="313"/>
      <c r="FF46" s="313"/>
      <c r="FG46" s="313"/>
      <c r="FH46" s="313"/>
      <c r="FI46" s="313"/>
      <c r="FJ46" s="313"/>
      <c r="FK46" s="313"/>
      <c r="FL46" s="313"/>
      <c r="FM46" s="313"/>
      <c r="FN46" s="313"/>
      <c r="FO46" s="313"/>
      <c r="FP46" s="313"/>
      <c r="FQ46" s="313"/>
      <c r="FR46" s="313"/>
      <c r="FS46" s="313"/>
      <c r="FT46" s="313"/>
      <c r="FU46" s="313"/>
      <c r="FV46" s="313"/>
      <c r="FW46" s="313"/>
      <c r="FX46" s="313"/>
      <c r="FY46" s="313"/>
      <c r="FZ46" s="313"/>
      <c r="GA46" s="313"/>
      <c r="GB46" s="313"/>
      <c r="GC46" s="313"/>
      <c r="GD46" s="313"/>
      <c r="GE46" s="313"/>
      <c r="GF46" s="313"/>
      <c r="GG46" s="313"/>
      <c r="GH46" s="313"/>
      <c r="GI46" s="313"/>
      <c r="GJ46" s="313"/>
      <c r="GK46" s="313"/>
      <c r="GL46" s="313"/>
      <c r="GM46" s="313"/>
      <c r="GN46" s="313"/>
      <c r="GO46" s="313"/>
      <c r="GP46" s="313"/>
      <c r="GQ46" s="313"/>
      <c r="GR46" s="313"/>
      <c r="GS46" s="313"/>
      <c r="GT46" s="313"/>
      <c r="GU46" s="313"/>
      <c r="GV46" s="313"/>
      <c r="GW46" s="313"/>
      <c r="GX46" s="313"/>
      <c r="GY46" s="313"/>
      <c r="GZ46" s="313"/>
      <c r="HA46" s="313"/>
      <c r="HB46" s="313"/>
      <c r="HC46" s="313"/>
      <c r="HD46" s="313"/>
      <c r="HE46" s="313"/>
      <c r="HF46" s="313"/>
      <c r="HG46" s="313"/>
      <c r="HH46" s="313"/>
      <c r="HI46" s="313"/>
      <c r="HJ46" s="313"/>
      <c r="HK46" s="313"/>
      <c r="HL46" s="313"/>
      <c r="HM46" s="313"/>
      <c r="HN46" s="313"/>
      <c r="HO46" s="313"/>
      <c r="HP46" s="313"/>
      <c r="HQ46" s="313"/>
      <c r="HR46" s="313"/>
      <c r="HS46" s="313"/>
      <c r="HT46" s="313"/>
      <c r="HU46" s="313"/>
      <c r="HV46" s="313"/>
      <c r="HW46" s="313"/>
      <c r="HX46" s="313"/>
      <c r="HY46" s="313"/>
      <c r="HZ46" s="313"/>
      <c r="IA46" s="313"/>
      <c r="IB46" s="313"/>
      <c r="IC46" s="313"/>
      <c r="ID46" s="313"/>
      <c r="IE46" s="313"/>
      <c r="IF46" s="313"/>
      <c r="IG46" s="313"/>
      <c r="IH46" s="313"/>
      <c r="II46" s="313"/>
      <c r="IJ46" s="313"/>
      <c r="IK46" s="313"/>
      <c r="IL46" s="313"/>
      <c r="IM46" s="313"/>
      <c r="IN46" s="313"/>
      <c r="IO46" s="313"/>
      <c r="IP46" s="313"/>
      <c r="IQ46" s="313"/>
      <c r="IR46" s="313"/>
      <c r="IS46" s="313"/>
      <c r="IT46" s="313"/>
      <c r="IU46" s="313"/>
      <c r="IV46" s="313"/>
    </row>
    <row r="47" spans="1:256" ht="20.25">
      <c r="A47" s="254" t="s">
        <v>377</v>
      </c>
      <c r="B47" s="301"/>
      <c r="C47" s="301"/>
      <c r="D47" s="301"/>
      <c r="E47" s="303"/>
      <c r="F47" s="303"/>
      <c r="G47" s="304" t="s">
        <v>378</v>
      </c>
      <c r="H47" s="255"/>
      <c r="I47" s="255"/>
      <c r="J47" s="351"/>
      <c r="K47" s="333" t="s">
        <v>379</v>
      </c>
      <c r="L47" s="333" t="s">
        <v>354</v>
      </c>
      <c r="M47" s="334"/>
      <c r="N47" s="343" t="s">
        <v>380</v>
      </c>
      <c r="O47" s="334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3"/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3"/>
      <c r="BC47" s="313"/>
      <c r="BD47" s="313"/>
      <c r="BE47" s="313"/>
      <c r="BF47" s="313"/>
      <c r="BG47" s="313"/>
      <c r="BH47" s="313"/>
      <c r="BI47" s="313"/>
      <c r="BJ47" s="313"/>
      <c r="BK47" s="313"/>
      <c r="BL47" s="313"/>
      <c r="BM47" s="313"/>
      <c r="BN47" s="313"/>
      <c r="BO47" s="313"/>
      <c r="BP47" s="313"/>
      <c r="BQ47" s="313"/>
      <c r="BR47" s="313"/>
      <c r="BS47" s="313"/>
      <c r="BT47" s="313"/>
      <c r="BU47" s="313"/>
      <c r="BV47" s="313"/>
      <c r="BW47" s="313"/>
      <c r="BX47" s="313"/>
      <c r="BY47" s="313"/>
      <c r="BZ47" s="313"/>
      <c r="CA47" s="313"/>
      <c r="CB47" s="313"/>
      <c r="CC47" s="313"/>
      <c r="CD47" s="313"/>
      <c r="CE47" s="313"/>
      <c r="CF47" s="313"/>
      <c r="CG47" s="313"/>
      <c r="CH47" s="313"/>
      <c r="CI47" s="313"/>
      <c r="CJ47" s="313"/>
      <c r="CK47" s="313"/>
      <c r="CL47" s="313"/>
      <c r="CM47" s="313"/>
      <c r="CN47" s="313"/>
      <c r="CO47" s="313"/>
      <c r="CP47" s="313"/>
      <c r="CQ47" s="313"/>
      <c r="CR47" s="313"/>
      <c r="CS47" s="313"/>
      <c r="CT47" s="313"/>
      <c r="CU47" s="313"/>
      <c r="CV47" s="313"/>
      <c r="CW47" s="313"/>
      <c r="CX47" s="313"/>
      <c r="CY47" s="313"/>
      <c r="CZ47" s="313"/>
      <c r="DA47" s="313"/>
      <c r="DB47" s="313"/>
      <c r="DC47" s="313"/>
      <c r="DD47" s="313"/>
      <c r="DE47" s="313"/>
      <c r="DF47" s="313"/>
      <c r="DG47" s="313"/>
      <c r="DH47" s="313"/>
      <c r="DI47" s="313"/>
      <c r="DJ47" s="313"/>
      <c r="DK47" s="313"/>
      <c r="DL47" s="313"/>
      <c r="DM47" s="313"/>
      <c r="DN47" s="313"/>
      <c r="DO47" s="313"/>
      <c r="DP47" s="313"/>
      <c r="DQ47" s="313"/>
      <c r="DR47" s="313"/>
      <c r="DS47" s="313"/>
      <c r="DT47" s="313"/>
      <c r="DU47" s="313"/>
      <c r="DV47" s="313"/>
      <c r="DW47" s="313"/>
      <c r="DX47" s="313"/>
      <c r="DY47" s="313"/>
      <c r="DZ47" s="313"/>
      <c r="EA47" s="313"/>
      <c r="EB47" s="313"/>
      <c r="EC47" s="313"/>
      <c r="ED47" s="313"/>
      <c r="EE47" s="313"/>
      <c r="EF47" s="313"/>
      <c r="EG47" s="313"/>
      <c r="EH47" s="313"/>
      <c r="EI47" s="313"/>
      <c r="EJ47" s="313"/>
      <c r="EK47" s="313"/>
      <c r="EL47" s="313"/>
      <c r="EM47" s="313"/>
      <c r="EN47" s="313"/>
      <c r="EO47" s="313"/>
      <c r="EP47" s="313"/>
      <c r="EQ47" s="313"/>
      <c r="ER47" s="313"/>
      <c r="ES47" s="313"/>
      <c r="ET47" s="313"/>
      <c r="EU47" s="313"/>
      <c r="EV47" s="313"/>
      <c r="EW47" s="313"/>
      <c r="EX47" s="313"/>
      <c r="EY47" s="313"/>
      <c r="EZ47" s="313"/>
      <c r="FA47" s="313"/>
      <c r="FB47" s="313"/>
      <c r="FC47" s="313"/>
      <c r="FD47" s="313"/>
      <c r="FE47" s="313"/>
      <c r="FF47" s="313"/>
      <c r="FG47" s="313"/>
      <c r="FH47" s="313"/>
      <c r="FI47" s="313"/>
      <c r="FJ47" s="313"/>
      <c r="FK47" s="313"/>
      <c r="FL47" s="313"/>
      <c r="FM47" s="313"/>
      <c r="FN47" s="313"/>
      <c r="FO47" s="313"/>
      <c r="FP47" s="313"/>
      <c r="FQ47" s="313"/>
      <c r="FR47" s="313"/>
      <c r="FS47" s="313"/>
      <c r="FT47" s="313"/>
      <c r="FU47" s="313"/>
      <c r="FV47" s="313"/>
      <c r="FW47" s="313"/>
      <c r="FX47" s="313"/>
      <c r="FY47" s="313"/>
      <c r="FZ47" s="313"/>
      <c r="GA47" s="313"/>
      <c r="GB47" s="313"/>
      <c r="GC47" s="313"/>
      <c r="GD47" s="313"/>
      <c r="GE47" s="313"/>
      <c r="GF47" s="313"/>
      <c r="GG47" s="313"/>
      <c r="GH47" s="313"/>
      <c r="GI47" s="313"/>
      <c r="GJ47" s="313"/>
      <c r="GK47" s="313"/>
      <c r="GL47" s="313"/>
      <c r="GM47" s="313"/>
      <c r="GN47" s="313"/>
      <c r="GO47" s="313"/>
      <c r="GP47" s="313"/>
      <c r="GQ47" s="313"/>
      <c r="GR47" s="313"/>
      <c r="GS47" s="313"/>
      <c r="GT47" s="313"/>
      <c r="GU47" s="313"/>
      <c r="GV47" s="313"/>
      <c r="GW47" s="313"/>
      <c r="GX47" s="313"/>
      <c r="GY47" s="313"/>
      <c r="GZ47" s="313"/>
      <c r="HA47" s="313"/>
      <c r="HB47" s="313"/>
      <c r="HC47" s="313"/>
      <c r="HD47" s="313"/>
      <c r="HE47" s="313"/>
      <c r="HF47" s="313"/>
      <c r="HG47" s="313"/>
      <c r="HH47" s="313"/>
      <c r="HI47" s="313"/>
      <c r="HJ47" s="313"/>
      <c r="HK47" s="313"/>
      <c r="HL47" s="313"/>
      <c r="HM47" s="313"/>
      <c r="HN47" s="313"/>
      <c r="HO47" s="313"/>
      <c r="HP47" s="313"/>
      <c r="HQ47" s="313"/>
      <c r="HR47" s="313"/>
      <c r="HS47" s="313"/>
      <c r="HT47" s="313"/>
      <c r="HU47" s="313"/>
      <c r="HV47" s="313"/>
      <c r="HW47" s="313"/>
      <c r="HX47" s="313"/>
      <c r="HY47" s="313"/>
      <c r="HZ47" s="313"/>
      <c r="IA47" s="313"/>
      <c r="IB47" s="313"/>
      <c r="IC47" s="313"/>
      <c r="ID47" s="313"/>
      <c r="IE47" s="313"/>
      <c r="IF47" s="313"/>
      <c r="IG47" s="313"/>
      <c r="IH47" s="313"/>
      <c r="II47" s="313"/>
      <c r="IJ47" s="313"/>
      <c r="IK47" s="313"/>
      <c r="IL47" s="313"/>
      <c r="IM47" s="313"/>
      <c r="IN47" s="313"/>
      <c r="IO47" s="313"/>
      <c r="IP47" s="313"/>
      <c r="IQ47" s="313"/>
      <c r="IR47" s="313"/>
      <c r="IS47" s="313"/>
      <c r="IT47" s="313"/>
      <c r="IU47" s="313"/>
      <c r="IV47" s="313"/>
    </row>
    <row r="48" spans="1:256" ht="18.75">
      <c r="A48" s="302" t="s">
        <v>381</v>
      </c>
      <c r="B48" s="303"/>
      <c r="C48" s="303"/>
      <c r="D48" s="303"/>
      <c r="E48" s="303"/>
      <c r="F48" s="303"/>
      <c r="G48" s="255"/>
      <c r="H48" s="255"/>
      <c r="I48" s="255"/>
      <c r="J48" s="352"/>
      <c r="K48" s="333" t="s">
        <v>382</v>
      </c>
      <c r="L48" s="333" t="s">
        <v>354</v>
      </c>
      <c r="M48" s="334"/>
      <c r="N48" s="343" t="s">
        <v>383</v>
      </c>
      <c r="O48" s="334"/>
      <c r="P48" s="334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  <c r="AK48" s="313"/>
      <c r="AL48" s="313"/>
      <c r="AM48" s="313"/>
      <c r="AN48" s="313"/>
      <c r="AO48" s="313"/>
      <c r="AP48" s="313"/>
      <c r="AQ48" s="313"/>
      <c r="AR48" s="313"/>
      <c r="AS48" s="313"/>
      <c r="AT48" s="313"/>
      <c r="AU48" s="313"/>
      <c r="AV48" s="313"/>
      <c r="AW48" s="313"/>
      <c r="AX48" s="313"/>
      <c r="AY48" s="313"/>
      <c r="AZ48" s="313"/>
      <c r="BA48" s="313"/>
      <c r="BB48" s="313"/>
      <c r="BC48" s="313"/>
      <c r="BD48" s="313"/>
      <c r="BE48" s="313"/>
      <c r="BF48" s="313"/>
      <c r="BG48" s="313"/>
      <c r="BH48" s="313"/>
      <c r="BI48" s="313"/>
      <c r="BJ48" s="313"/>
      <c r="BK48" s="313"/>
      <c r="BL48" s="313"/>
      <c r="BM48" s="313"/>
      <c r="BN48" s="313"/>
      <c r="BO48" s="313"/>
      <c r="BP48" s="313"/>
      <c r="BQ48" s="313"/>
      <c r="BR48" s="313"/>
      <c r="BS48" s="313"/>
      <c r="BT48" s="313"/>
      <c r="BU48" s="313"/>
      <c r="BV48" s="313"/>
      <c r="BW48" s="313"/>
      <c r="BX48" s="313"/>
      <c r="BY48" s="313"/>
      <c r="BZ48" s="313"/>
      <c r="CA48" s="313"/>
      <c r="CB48" s="313"/>
      <c r="CC48" s="313"/>
      <c r="CD48" s="313"/>
      <c r="CE48" s="313"/>
      <c r="CF48" s="313"/>
      <c r="CG48" s="313"/>
      <c r="CH48" s="313"/>
      <c r="CI48" s="313"/>
      <c r="CJ48" s="313"/>
      <c r="CK48" s="313"/>
      <c r="CL48" s="313"/>
      <c r="CM48" s="313"/>
      <c r="CN48" s="313"/>
      <c r="CO48" s="313"/>
      <c r="CP48" s="313"/>
      <c r="CQ48" s="313"/>
      <c r="CR48" s="313"/>
      <c r="CS48" s="313"/>
      <c r="CT48" s="313"/>
      <c r="CU48" s="313"/>
      <c r="CV48" s="313"/>
      <c r="CW48" s="313"/>
      <c r="CX48" s="313"/>
      <c r="CY48" s="313"/>
      <c r="CZ48" s="313"/>
      <c r="DA48" s="313"/>
      <c r="DB48" s="313"/>
      <c r="DC48" s="313"/>
      <c r="DD48" s="313"/>
      <c r="DE48" s="313"/>
      <c r="DF48" s="313"/>
      <c r="DG48" s="313"/>
      <c r="DH48" s="313"/>
      <c r="DI48" s="313"/>
      <c r="DJ48" s="313"/>
      <c r="DK48" s="313"/>
      <c r="DL48" s="313"/>
      <c r="DM48" s="313"/>
      <c r="DN48" s="313"/>
      <c r="DO48" s="313"/>
      <c r="DP48" s="313"/>
      <c r="DQ48" s="313"/>
      <c r="DR48" s="313"/>
      <c r="DS48" s="313"/>
      <c r="DT48" s="313"/>
      <c r="DU48" s="313"/>
      <c r="DV48" s="313"/>
      <c r="DW48" s="313"/>
      <c r="DX48" s="313"/>
      <c r="DY48" s="313"/>
      <c r="DZ48" s="313"/>
      <c r="EA48" s="313"/>
      <c r="EB48" s="313"/>
      <c r="EC48" s="313"/>
      <c r="ED48" s="313"/>
      <c r="EE48" s="313"/>
      <c r="EF48" s="313"/>
      <c r="EG48" s="313"/>
      <c r="EH48" s="313"/>
      <c r="EI48" s="313"/>
      <c r="EJ48" s="313"/>
      <c r="EK48" s="313"/>
      <c r="EL48" s="313"/>
      <c r="EM48" s="313"/>
      <c r="EN48" s="313"/>
      <c r="EO48" s="313"/>
      <c r="EP48" s="313"/>
      <c r="EQ48" s="313"/>
      <c r="ER48" s="313"/>
      <c r="ES48" s="313"/>
      <c r="ET48" s="313"/>
      <c r="EU48" s="313"/>
      <c r="EV48" s="313"/>
      <c r="EW48" s="313"/>
      <c r="EX48" s="313"/>
      <c r="EY48" s="313"/>
      <c r="EZ48" s="313"/>
      <c r="FA48" s="313"/>
      <c r="FB48" s="313"/>
      <c r="FC48" s="313"/>
      <c r="FD48" s="313"/>
      <c r="FE48" s="313"/>
      <c r="FF48" s="313"/>
      <c r="FG48" s="313"/>
      <c r="FH48" s="313"/>
      <c r="FI48" s="313"/>
      <c r="FJ48" s="313"/>
      <c r="FK48" s="313"/>
      <c r="FL48" s="313"/>
      <c r="FM48" s="313"/>
      <c r="FN48" s="313"/>
      <c r="FO48" s="313"/>
      <c r="FP48" s="313"/>
      <c r="FQ48" s="313"/>
      <c r="FR48" s="313"/>
      <c r="FS48" s="313"/>
      <c r="FT48" s="313"/>
      <c r="FU48" s="313"/>
      <c r="FV48" s="313"/>
      <c r="FW48" s="313"/>
      <c r="FX48" s="313"/>
      <c r="FY48" s="313"/>
      <c r="FZ48" s="313"/>
      <c r="GA48" s="313"/>
      <c r="GB48" s="313"/>
      <c r="GC48" s="313"/>
      <c r="GD48" s="313"/>
      <c r="GE48" s="313"/>
      <c r="GF48" s="313"/>
      <c r="GG48" s="313"/>
      <c r="GH48" s="313"/>
      <c r="GI48" s="313"/>
      <c r="GJ48" s="313"/>
      <c r="GK48" s="313"/>
      <c r="GL48" s="313"/>
      <c r="GM48" s="313"/>
      <c r="GN48" s="313"/>
      <c r="GO48" s="313"/>
      <c r="GP48" s="313"/>
      <c r="GQ48" s="313"/>
      <c r="GR48" s="313"/>
      <c r="GS48" s="313"/>
      <c r="GT48" s="313"/>
      <c r="GU48" s="313"/>
      <c r="GV48" s="313"/>
      <c r="GW48" s="313"/>
      <c r="GX48" s="313"/>
      <c r="GY48" s="313"/>
      <c r="GZ48" s="313"/>
      <c r="HA48" s="313"/>
      <c r="HB48" s="313"/>
      <c r="HC48" s="313"/>
      <c r="HD48" s="313"/>
      <c r="HE48" s="313"/>
      <c r="HF48" s="313"/>
      <c r="HG48" s="313"/>
      <c r="HH48" s="313"/>
      <c r="HI48" s="313"/>
      <c r="HJ48" s="313"/>
      <c r="HK48" s="313"/>
      <c r="HL48" s="313"/>
      <c r="HM48" s="313"/>
      <c r="HN48" s="313"/>
      <c r="HO48" s="313"/>
      <c r="HP48" s="313"/>
      <c r="HQ48" s="313"/>
      <c r="HR48" s="313"/>
      <c r="HS48" s="313"/>
      <c r="HT48" s="313"/>
      <c r="HU48" s="313"/>
      <c r="HV48" s="313"/>
      <c r="HW48" s="313"/>
      <c r="HX48" s="313"/>
      <c r="HY48" s="313"/>
      <c r="HZ48" s="313"/>
      <c r="IA48" s="313"/>
      <c r="IB48" s="313"/>
      <c r="IC48" s="313"/>
      <c r="ID48" s="313"/>
      <c r="IE48" s="313"/>
      <c r="IF48" s="313"/>
      <c r="IG48" s="313"/>
      <c r="IH48" s="313"/>
      <c r="II48" s="313"/>
      <c r="IJ48" s="313"/>
      <c r="IK48" s="313"/>
      <c r="IL48" s="313"/>
      <c r="IM48" s="313"/>
      <c r="IN48" s="313"/>
      <c r="IO48" s="313"/>
      <c r="IP48" s="313"/>
      <c r="IQ48" s="313"/>
      <c r="IR48" s="313"/>
      <c r="IS48" s="313"/>
      <c r="IT48" s="313"/>
      <c r="IU48" s="313"/>
      <c r="IV48" s="313"/>
    </row>
    <row r="49" spans="1:10" ht="18.75">
      <c r="A49" s="302" t="s">
        <v>384</v>
      </c>
      <c r="B49" s="303"/>
      <c r="C49" s="303"/>
      <c r="D49" s="303"/>
      <c r="E49" s="303"/>
      <c r="F49" s="303"/>
      <c r="G49" s="255"/>
      <c r="H49" s="255"/>
      <c r="I49" s="255"/>
      <c r="J49" s="352"/>
    </row>
    <row r="50" spans="1:10" ht="18.75">
      <c r="A50" s="305" t="s">
        <v>385</v>
      </c>
      <c r="B50" s="306"/>
      <c r="C50" s="306"/>
      <c r="D50" s="306"/>
      <c r="E50" s="306"/>
      <c r="F50" s="306"/>
      <c r="G50" s="307"/>
      <c r="H50" s="307"/>
      <c r="I50" s="307"/>
      <c r="J50" s="353"/>
    </row>
    <row r="51" spans="1:10" ht="23.25">
      <c r="A51" s="308" t="s">
        <v>386</v>
      </c>
      <c r="B51" s="306"/>
      <c r="C51" s="306"/>
      <c r="D51" s="306"/>
      <c r="E51" s="306"/>
      <c r="F51" s="306"/>
      <c r="G51" s="309"/>
      <c r="H51" s="309"/>
      <c r="I51" s="309"/>
      <c r="J51" s="353"/>
    </row>
    <row r="52" spans="1:10" ht="18.75">
      <c r="A52" s="310"/>
      <c r="B52" s="311"/>
      <c r="C52" s="311"/>
      <c r="D52" s="311"/>
      <c r="E52" s="311"/>
      <c r="F52" s="311"/>
      <c r="G52" s="311"/>
      <c r="H52" s="311"/>
      <c r="I52" s="311"/>
      <c r="J52" s="354"/>
    </row>
    <row r="53" spans="1:10" ht="15.75">
      <c r="A53" s="312"/>
      <c r="B53" s="313"/>
      <c r="C53" s="313"/>
      <c r="D53" s="313"/>
      <c r="E53" s="313"/>
      <c r="F53" s="313"/>
      <c r="G53" s="313"/>
      <c r="H53" s="313"/>
      <c r="I53" s="313"/>
      <c r="J53" s="313"/>
    </row>
    <row r="54" spans="1:10" ht="15.75">
      <c r="A54" s="312"/>
      <c r="B54" s="313"/>
      <c r="C54" s="313"/>
      <c r="D54" s="313"/>
      <c r="E54" s="313"/>
      <c r="F54" s="313"/>
      <c r="G54" s="313"/>
      <c r="H54" s="313"/>
      <c r="I54" s="313"/>
      <c r="J54" s="313"/>
    </row>
    <row r="55" spans="1:10" ht="15.75">
      <c r="A55" s="312"/>
      <c r="B55" s="313"/>
      <c r="C55" s="313"/>
      <c r="D55" s="313"/>
      <c r="E55" s="313"/>
      <c r="F55" s="313"/>
      <c r="G55" s="313"/>
      <c r="H55" s="313"/>
      <c r="I55" s="313"/>
      <c r="J55" s="313"/>
    </row>
    <row r="56" spans="1:10" ht="15.75">
      <c r="A56" s="312"/>
      <c r="B56" s="313"/>
      <c r="C56" s="313"/>
      <c r="D56" s="313"/>
      <c r="E56" s="313"/>
      <c r="F56" s="313"/>
      <c r="G56" s="313"/>
      <c r="H56" s="313"/>
      <c r="I56" s="313"/>
      <c r="J56" s="313"/>
    </row>
  </sheetData>
  <mergeCells count="52">
    <mergeCell ref="A1:J1"/>
    <mergeCell ref="A2:J2"/>
    <mergeCell ref="A3:J3"/>
    <mergeCell ref="A5:J5"/>
    <mergeCell ref="B7:E7"/>
    <mergeCell ref="B8:E8"/>
    <mergeCell ref="B9:E9"/>
    <mergeCell ref="G9:J9"/>
    <mergeCell ref="B10:E10"/>
    <mergeCell ref="F10:J10"/>
    <mergeCell ref="K10:L10"/>
    <mergeCell ref="B11:E11"/>
    <mergeCell ref="F11:J11"/>
    <mergeCell ref="B12:E12"/>
    <mergeCell ref="F12:J12"/>
    <mergeCell ref="K12:L12"/>
    <mergeCell ref="B13:E13"/>
    <mergeCell ref="B14:E14"/>
    <mergeCell ref="F14:J14"/>
    <mergeCell ref="B15:E15"/>
    <mergeCell ref="F15:J15"/>
    <mergeCell ref="B16:E16"/>
    <mergeCell ref="B17:E17"/>
    <mergeCell ref="B18:E18"/>
    <mergeCell ref="B19:E19"/>
    <mergeCell ref="B20:E20"/>
    <mergeCell ref="B27:D27"/>
    <mergeCell ref="G27:J27"/>
    <mergeCell ref="B28:D28"/>
    <mergeCell ref="B31:D31"/>
    <mergeCell ref="B21:E21"/>
    <mergeCell ref="B22:E22"/>
    <mergeCell ref="B23:E23"/>
    <mergeCell ref="B24:E24"/>
    <mergeCell ref="B26:C26"/>
    <mergeCell ref="D26:E26"/>
    <mergeCell ref="D40:J40"/>
    <mergeCell ref="F7:F8"/>
    <mergeCell ref="C44:J45"/>
    <mergeCell ref="G7:J8"/>
    <mergeCell ref="D37:F37"/>
    <mergeCell ref="G37:J37"/>
    <mergeCell ref="D38:F38"/>
    <mergeCell ref="G38:J38"/>
    <mergeCell ref="G39:J39"/>
    <mergeCell ref="B32:D32"/>
    <mergeCell ref="H32:J32"/>
    <mergeCell ref="A33:C33"/>
    <mergeCell ref="D36:E36"/>
    <mergeCell ref="G36:H36"/>
    <mergeCell ref="I36:J36"/>
    <mergeCell ref="G26:J26"/>
  </mergeCells>
  <phoneticPr fontId="119" type="noConversion"/>
  <hyperlinks>
    <hyperlink ref="D41" r:id="rId1" tooltip="http://www.customs.go.jp/english/summary/advance/annex09.pdf"/>
    <hyperlink ref="H18" r:id="rId2"/>
    <hyperlink ref="H22" r:id="rId3"/>
    <hyperlink ref="H23" r:id="rId4"/>
    <hyperlink ref="H13" r:id="rId5"/>
  </hyperlinks>
  <printOptions horizontalCentered="1"/>
  <pageMargins left="0.59027777777777801" right="0.39305555555555599" top="0.39305555555555599" bottom="0.39305555555555599" header="0.31388888888888899" footer="0.31388888888888899"/>
  <pageSetup paperSize="9" scale="70" fitToHeight="0" orientation="portrait" r:id="rId6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opLeftCell="A13" workbookViewId="0">
      <selection activeCell="F31" sqref="F31"/>
    </sheetView>
  </sheetViews>
  <sheetFormatPr defaultColWidth="9" defaultRowHeight="13.5"/>
  <cols>
    <col min="1" max="1" width="17.375" customWidth="1"/>
    <col min="6" max="6" width="9" style="210"/>
    <col min="7" max="7" width="9" style="1"/>
  </cols>
  <sheetData>
    <row r="1" spans="1:20" ht="15.75">
      <c r="A1" s="211" t="s">
        <v>387</v>
      </c>
      <c r="B1" s="212"/>
      <c r="C1" s="212"/>
      <c r="D1" s="213"/>
      <c r="E1" s="213"/>
      <c r="F1" s="214"/>
      <c r="G1" s="215"/>
      <c r="H1" s="212"/>
      <c r="I1" s="212"/>
      <c r="J1" s="212"/>
      <c r="K1" s="212"/>
      <c r="L1" s="212"/>
      <c r="M1" s="212"/>
      <c r="N1" s="212"/>
      <c r="O1" s="209"/>
      <c r="P1" s="213"/>
      <c r="Q1" s="212"/>
      <c r="R1" s="212"/>
      <c r="S1" s="212"/>
    </row>
    <row r="2" spans="1:20" s="209" customFormat="1" ht="15" customHeight="1">
      <c r="A2" s="575" t="s">
        <v>388</v>
      </c>
      <c r="B2" s="575" t="s">
        <v>389</v>
      </c>
      <c r="C2" s="575" t="s">
        <v>35</v>
      </c>
      <c r="D2" s="575"/>
      <c r="E2" s="575"/>
      <c r="F2" s="581"/>
      <c r="G2" s="582" t="s">
        <v>390</v>
      </c>
      <c r="H2" s="575"/>
      <c r="I2" s="575"/>
      <c r="J2" s="575"/>
      <c r="K2" s="575" t="s">
        <v>391</v>
      </c>
      <c r="L2" s="575"/>
      <c r="M2" s="575"/>
      <c r="N2" s="575"/>
      <c r="O2" s="575" t="s">
        <v>14</v>
      </c>
      <c r="P2" s="576"/>
      <c r="Q2" s="576"/>
      <c r="R2" s="576"/>
      <c r="S2" s="576"/>
      <c r="T2" s="227"/>
    </row>
    <row r="3" spans="1:20" s="209" customFormat="1" ht="15" customHeight="1">
      <c r="A3" s="575"/>
      <c r="B3" s="575"/>
      <c r="C3" s="216" t="s">
        <v>392</v>
      </c>
      <c r="D3" s="216" t="s">
        <v>393</v>
      </c>
      <c r="E3" s="216" t="s">
        <v>394</v>
      </c>
      <c r="F3" s="581" t="s">
        <v>13</v>
      </c>
      <c r="G3" s="217" t="s">
        <v>392</v>
      </c>
      <c r="H3" s="216" t="s">
        <v>393</v>
      </c>
      <c r="I3" s="216" t="s">
        <v>394</v>
      </c>
      <c r="J3" s="575" t="s">
        <v>13</v>
      </c>
      <c r="K3" s="216" t="s">
        <v>392</v>
      </c>
      <c r="L3" s="216" t="s">
        <v>393</v>
      </c>
      <c r="M3" s="216" t="s">
        <v>394</v>
      </c>
      <c r="N3" s="575" t="s">
        <v>13</v>
      </c>
      <c r="O3" s="576"/>
      <c r="P3" s="576"/>
      <c r="Q3" s="576"/>
      <c r="R3" s="576"/>
      <c r="S3" s="576"/>
    </row>
    <row r="4" spans="1:20" s="209" customFormat="1" ht="15" customHeight="1">
      <c r="A4" s="575"/>
      <c r="B4" s="575"/>
      <c r="C4" s="216" t="s">
        <v>395</v>
      </c>
      <c r="D4" s="216" t="s">
        <v>396</v>
      </c>
      <c r="E4" s="216" t="s">
        <v>397</v>
      </c>
      <c r="F4" s="581"/>
      <c r="G4" s="217" t="s">
        <v>398</v>
      </c>
      <c r="H4" s="216" t="s">
        <v>399</v>
      </c>
      <c r="I4" s="216" t="s">
        <v>397</v>
      </c>
      <c r="J4" s="575"/>
      <c r="K4" s="216" t="s">
        <v>400</v>
      </c>
      <c r="L4" s="216" t="s">
        <v>401</v>
      </c>
      <c r="M4" s="216" t="s">
        <v>397</v>
      </c>
      <c r="N4" s="575"/>
      <c r="O4" s="216" t="s">
        <v>402</v>
      </c>
      <c r="P4" s="216" t="s">
        <v>403</v>
      </c>
      <c r="Q4" s="216" t="s">
        <v>404</v>
      </c>
      <c r="R4" s="216" t="s">
        <v>405</v>
      </c>
      <c r="S4" s="216" t="s">
        <v>406</v>
      </c>
    </row>
    <row r="5" spans="1:20" s="209" customFormat="1" ht="15" customHeight="1">
      <c r="A5" s="218" t="s">
        <v>89</v>
      </c>
      <c r="B5" s="219" t="s">
        <v>407</v>
      </c>
      <c r="C5" s="219">
        <v>42859</v>
      </c>
      <c r="D5" s="219">
        <v>42859</v>
      </c>
      <c r="E5" s="219">
        <v>42860</v>
      </c>
      <c r="F5" s="220">
        <v>42860</v>
      </c>
      <c r="G5" s="219">
        <v>42857</v>
      </c>
      <c r="H5" s="219">
        <v>42857</v>
      </c>
      <c r="I5" s="219">
        <v>42860</v>
      </c>
      <c r="J5" s="219">
        <v>42858</v>
      </c>
      <c r="K5" s="219">
        <v>42860</v>
      </c>
      <c r="L5" s="219">
        <v>42860</v>
      </c>
      <c r="M5" s="219">
        <v>42860</v>
      </c>
      <c r="N5" s="219">
        <v>42861</v>
      </c>
      <c r="O5" s="219">
        <v>42864</v>
      </c>
      <c r="P5" s="219">
        <v>42865</v>
      </c>
      <c r="Q5" s="219">
        <v>42866</v>
      </c>
      <c r="R5" s="219">
        <v>42867</v>
      </c>
      <c r="S5" s="219">
        <v>42868</v>
      </c>
    </row>
    <row r="6" spans="1:20" s="209" customFormat="1" ht="15" customHeight="1">
      <c r="A6" s="218" t="s">
        <v>108</v>
      </c>
      <c r="B6" s="219" t="s">
        <v>408</v>
      </c>
      <c r="C6" s="219">
        <v>42866</v>
      </c>
      <c r="D6" s="219">
        <v>42866</v>
      </c>
      <c r="E6" s="219">
        <v>42867</v>
      </c>
      <c r="F6" s="220">
        <v>42867</v>
      </c>
      <c r="G6" s="219">
        <v>42864</v>
      </c>
      <c r="H6" s="219">
        <v>42864</v>
      </c>
      <c r="I6" s="219">
        <v>42867</v>
      </c>
      <c r="J6" s="219">
        <v>42865</v>
      </c>
      <c r="K6" s="219">
        <v>42867</v>
      </c>
      <c r="L6" s="219">
        <v>42867</v>
      </c>
      <c r="M6" s="219">
        <v>42867</v>
      </c>
      <c r="N6" s="219">
        <v>42868</v>
      </c>
      <c r="O6" s="219">
        <v>42871</v>
      </c>
      <c r="P6" s="219">
        <v>42872</v>
      </c>
      <c r="Q6" s="219">
        <v>42873</v>
      </c>
      <c r="R6" s="219">
        <v>42874</v>
      </c>
      <c r="S6" s="219">
        <v>42875</v>
      </c>
      <c r="T6" s="227"/>
    </row>
    <row r="7" spans="1:20" s="209" customFormat="1" ht="15" customHeight="1">
      <c r="A7" s="218" t="s">
        <v>66</v>
      </c>
      <c r="B7" s="219" t="s">
        <v>409</v>
      </c>
      <c r="C7" s="219">
        <v>42873</v>
      </c>
      <c r="D7" s="219">
        <v>42873</v>
      </c>
      <c r="E7" s="219">
        <v>42874</v>
      </c>
      <c r="F7" s="220">
        <v>42874</v>
      </c>
      <c r="G7" s="219">
        <v>42871</v>
      </c>
      <c r="H7" s="219">
        <v>42871</v>
      </c>
      <c r="I7" s="219">
        <v>42874</v>
      </c>
      <c r="J7" s="219">
        <v>42872</v>
      </c>
      <c r="K7" s="219">
        <v>42874</v>
      </c>
      <c r="L7" s="219">
        <v>42874</v>
      </c>
      <c r="M7" s="219">
        <v>42874</v>
      </c>
      <c r="N7" s="219">
        <v>42875</v>
      </c>
      <c r="O7" s="219">
        <v>42878</v>
      </c>
      <c r="P7" s="219">
        <v>42879</v>
      </c>
      <c r="Q7" s="219">
        <v>42880</v>
      </c>
      <c r="R7" s="219">
        <v>42881</v>
      </c>
      <c r="S7" s="219">
        <v>42882</v>
      </c>
      <c r="T7" s="227"/>
    </row>
    <row r="8" spans="1:20" s="209" customFormat="1" ht="15" customHeight="1">
      <c r="A8" s="218" t="s">
        <v>89</v>
      </c>
      <c r="B8" s="219" t="s">
        <v>410</v>
      </c>
      <c r="C8" s="219">
        <v>42880</v>
      </c>
      <c r="D8" s="219">
        <v>42880</v>
      </c>
      <c r="E8" s="219">
        <v>42881</v>
      </c>
      <c r="F8" s="220">
        <v>42881</v>
      </c>
      <c r="G8" s="219">
        <v>42878</v>
      </c>
      <c r="H8" s="219">
        <v>42878</v>
      </c>
      <c r="I8" s="219">
        <v>42881</v>
      </c>
      <c r="J8" s="219">
        <v>42879</v>
      </c>
      <c r="K8" s="219">
        <v>42881</v>
      </c>
      <c r="L8" s="219">
        <v>42881</v>
      </c>
      <c r="M8" s="219">
        <v>42881</v>
      </c>
      <c r="N8" s="219">
        <v>42882</v>
      </c>
      <c r="O8" s="219">
        <v>42885</v>
      </c>
      <c r="P8" s="219">
        <v>42886</v>
      </c>
      <c r="Q8" s="219">
        <v>42887</v>
      </c>
      <c r="R8" s="219">
        <v>42888</v>
      </c>
      <c r="S8" s="219">
        <v>42889</v>
      </c>
      <c r="T8" s="227"/>
    </row>
    <row r="9" spans="1:20" s="209" customFormat="1" ht="15" customHeight="1">
      <c r="A9" s="218" t="s">
        <v>108</v>
      </c>
      <c r="B9" s="219" t="s">
        <v>411</v>
      </c>
      <c r="C9" s="219">
        <v>42887</v>
      </c>
      <c r="D9" s="219">
        <v>42887</v>
      </c>
      <c r="E9" s="219">
        <v>42888</v>
      </c>
      <c r="F9" s="220">
        <v>42888</v>
      </c>
      <c r="G9" s="219">
        <v>42885</v>
      </c>
      <c r="H9" s="219">
        <v>42885</v>
      </c>
      <c r="I9" s="219">
        <v>42888</v>
      </c>
      <c r="J9" s="219">
        <v>42886</v>
      </c>
      <c r="K9" s="219">
        <v>42888</v>
      </c>
      <c r="L9" s="219">
        <v>42888</v>
      </c>
      <c r="M9" s="219">
        <v>42888</v>
      </c>
      <c r="N9" s="219">
        <v>42889</v>
      </c>
      <c r="O9" s="219">
        <v>42892</v>
      </c>
      <c r="P9" s="219">
        <v>42893</v>
      </c>
      <c r="Q9" s="219">
        <v>42894</v>
      </c>
      <c r="R9" s="219">
        <v>42895</v>
      </c>
      <c r="S9" s="219">
        <v>42896</v>
      </c>
      <c r="T9" s="227"/>
    </row>
    <row r="10" spans="1:20" s="209" customFormat="1" ht="15" customHeight="1">
      <c r="A10" s="218" t="s">
        <v>66</v>
      </c>
      <c r="B10" s="219" t="s">
        <v>412</v>
      </c>
      <c r="C10" s="219">
        <v>42894</v>
      </c>
      <c r="D10" s="219">
        <v>42894</v>
      </c>
      <c r="E10" s="219">
        <v>42895</v>
      </c>
      <c r="F10" s="220">
        <v>42895</v>
      </c>
      <c r="G10" s="219">
        <v>42892</v>
      </c>
      <c r="H10" s="219">
        <v>42892</v>
      </c>
      <c r="I10" s="219">
        <v>42895</v>
      </c>
      <c r="J10" s="219">
        <v>42893</v>
      </c>
      <c r="K10" s="219">
        <v>42895</v>
      </c>
      <c r="L10" s="219">
        <v>42895</v>
      </c>
      <c r="M10" s="219">
        <v>42895</v>
      </c>
      <c r="N10" s="219">
        <v>42896</v>
      </c>
      <c r="O10" s="219">
        <v>42899</v>
      </c>
      <c r="P10" s="219">
        <v>42900</v>
      </c>
      <c r="Q10" s="219">
        <v>42901</v>
      </c>
      <c r="R10" s="219">
        <v>42902</v>
      </c>
      <c r="S10" s="219">
        <v>42903</v>
      </c>
      <c r="T10" s="227"/>
    </row>
    <row r="11" spans="1:20" s="209" customFormat="1" ht="15" customHeight="1">
      <c r="A11" s="218" t="s">
        <v>89</v>
      </c>
      <c r="B11" s="219" t="s">
        <v>413</v>
      </c>
      <c r="C11" s="219">
        <v>42901</v>
      </c>
      <c r="D11" s="219">
        <v>42901</v>
      </c>
      <c r="E11" s="219">
        <v>42902</v>
      </c>
      <c r="F11" s="220">
        <v>42902</v>
      </c>
      <c r="G11" s="219">
        <v>42899</v>
      </c>
      <c r="H11" s="219">
        <v>42899</v>
      </c>
      <c r="I11" s="219">
        <v>42902</v>
      </c>
      <c r="J11" s="219">
        <v>42900</v>
      </c>
      <c r="K11" s="219">
        <v>42902</v>
      </c>
      <c r="L11" s="219">
        <v>42902</v>
      </c>
      <c r="M11" s="219">
        <v>42902</v>
      </c>
      <c r="N11" s="219">
        <v>42903</v>
      </c>
      <c r="O11" s="219">
        <v>42906</v>
      </c>
      <c r="P11" s="219">
        <v>42907</v>
      </c>
      <c r="Q11" s="219">
        <v>42908</v>
      </c>
      <c r="R11" s="219">
        <v>42909</v>
      </c>
      <c r="S11" s="219">
        <v>42910</v>
      </c>
      <c r="T11" s="227"/>
    </row>
    <row r="13" spans="1:20" ht="15.75">
      <c r="A13" s="211" t="s">
        <v>39</v>
      </c>
      <c r="B13" s="212"/>
      <c r="C13" s="221"/>
      <c r="D13" s="221"/>
      <c r="E13" s="222"/>
      <c r="F13" s="223"/>
      <c r="G13" s="221"/>
      <c r="H13" s="221"/>
      <c r="I13" s="224"/>
      <c r="J13" s="222"/>
      <c r="K13" s="222"/>
      <c r="L13" s="222"/>
      <c r="M13" s="222"/>
      <c r="N13" s="222"/>
      <c r="O13" s="224"/>
      <c r="P13" s="224"/>
      <c r="Q13" s="213"/>
      <c r="R13" s="224"/>
      <c r="S13" s="224"/>
    </row>
    <row r="14" spans="1:20" ht="14.25">
      <c r="A14" s="575" t="s">
        <v>388</v>
      </c>
      <c r="B14" s="575" t="s">
        <v>389</v>
      </c>
      <c r="C14" s="575" t="s">
        <v>35</v>
      </c>
      <c r="D14" s="575"/>
      <c r="E14" s="575"/>
      <c r="F14" s="581"/>
      <c r="G14" s="575" t="s">
        <v>390</v>
      </c>
      <c r="H14" s="575"/>
      <c r="I14" s="575"/>
      <c r="J14" s="575"/>
      <c r="K14" s="575" t="s">
        <v>391</v>
      </c>
      <c r="L14" s="575"/>
      <c r="M14" s="575"/>
      <c r="N14" s="575"/>
      <c r="O14" s="577" t="s">
        <v>14</v>
      </c>
      <c r="P14" s="578"/>
      <c r="Q14" s="578"/>
      <c r="R14" s="578"/>
      <c r="S14" s="228"/>
    </row>
    <row r="15" spans="1:20">
      <c r="A15" s="575"/>
      <c r="B15" s="575"/>
      <c r="C15" s="216" t="s">
        <v>392</v>
      </c>
      <c r="D15" s="216" t="s">
        <v>393</v>
      </c>
      <c r="E15" s="216" t="s">
        <v>394</v>
      </c>
      <c r="F15" s="581" t="s">
        <v>13</v>
      </c>
      <c r="G15" s="216" t="s">
        <v>392</v>
      </c>
      <c r="H15" s="216" t="s">
        <v>393</v>
      </c>
      <c r="I15" s="216" t="s">
        <v>394</v>
      </c>
      <c r="J15" s="575" t="s">
        <v>13</v>
      </c>
      <c r="K15" s="216" t="s">
        <v>392</v>
      </c>
      <c r="L15" s="216" t="s">
        <v>393</v>
      </c>
      <c r="M15" s="216" t="s">
        <v>394</v>
      </c>
      <c r="N15" s="575" t="s">
        <v>13</v>
      </c>
      <c r="O15" s="579"/>
      <c r="P15" s="580"/>
      <c r="Q15" s="580"/>
      <c r="R15" s="580"/>
      <c r="S15" s="229"/>
    </row>
    <row r="16" spans="1:20">
      <c r="A16" s="575"/>
      <c r="B16" s="575"/>
      <c r="C16" s="216" t="s">
        <v>398</v>
      </c>
      <c r="D16" s="216" t="s">
        <v>414</v>
      </c>
      <c r="E16" s="216" t="s">
        <v>415</v>
      </c>
      <c r="F16" s="581"/>
      <c r="G16" s="216" t="s">
        <v>398</v>
      </c>
      <c r="H16" s="216" t="s">
        <v>399</v>
      </c>
      <c r="I16" s="216" t="s">
        <v>415</v>
      </c>
      <c r="J16" s="575"/>
      <c r="K16" s="216" t="s">
        <v>414</v>
      </c>
      <c r="L16" s="216" t="s">
        <v>401</v>
      </c>
      <c r="M16" s="216" t="s">
        <v>415</v>
      </c>
      <c r="N16" s="575"/>
      <c r="O16" s="225" t="s">
        <v>402</v>
      </c>
      <c r="P16" s="225" t="s">
        <v>403</v>
      </c>
      <c r="Q16" s="225" t="s">
        <v>416</v>
      </c>
      <c r="R16" s="225" t="s">
        <v>405</v>
      </c>
      <c r="S16" s="230" t="s">
        <v>404</v>
      </c>
    </row>
    <row r="17" spans="1:19">
      <c r="A17" s="218" t="s">
        <v>417</v>
      </c>
      <c r="B17" s="219" t="s">
        <v>418</v>
      </c>
      <c r="C17" s="219">
        <v>42857</v>
      </c>
      <c r="D17" s="219">
        <v>42857</v>
      </c>
      <c r="E17" s="219">
        <v>42858</v>
      </c>
      <c r="F17" s="220">
        <v>42858</v>
      </c>
      <c r="G17" s="219" t="s">
        <v>419</v>
      </c>
      <c r="H17" s="219" t="s">
        <v>419</v>
      </c>
      <c r="I17" s="219" t="s">
        <v>419</v>
      </c>
      <c r="J17" s="219" t="s">
        <v>419</v>
      </c>
      <c r="K17" s="219" t="s">
        <v>419</v>
      </c>
      <c r="L17" s="219" t="s">
        <v>419</v>
      </c>
      <c r="M17" s="481" t="s">
        <v>419</v>
      </c>
      <c r="N17" s="219" t="s">
        <v>419</v>
      </c>
      <c r="O17" s="219">
        <v>42863</v>
      </c>
      <c r="P17" s="219">
        <v>42864</v>
      </c>
      <c r="Q17" s="219">
        <v>42865</v>
      </c>
      <c r="R17" s="219">
        <v>42866</v>
      </c>
      <c r="S17" s="219">
        <v>42866</v>
      </c>
    </row>
    <row r="18" spans="1:19">
      <c r="A18" s="218" t="s">
        <v>140</v>
      </c>
      <c r="B18" s="219" t="s">
        <v>420</v>
      </c>
      <c r="C18" s="219">
        <v>42864</v>
      </c>
      <c r="D18" s="219">
        <v>42864</v>
      </c>
      <c r="E18" s="219">
        <v>42865</v>
      </c>
      <c r="F18" s="220">
        <v>42865</v>
      </c>
      <c r="G18" s="219">
        <v>42861</v>
      </c>
      <c r="H18" s="219">
        <v>42861</v>
      </c>
      <c r="I18" s="219">
        <v>42865</v>
      </c>
      <c r="J18" s="219">
        <v>42862</v>
      </c>
      <c r="K18" s="219">
        <v>42865</v>
      </c>
      <c r="L18" s="219">
        <v>42865</v>
      </c>
      <c r="M18" s="219">
        <v>42865</v>
      </c>
      <c r="N18" s="219">
        <v>42867</v>
      </c>
      <c r="O18" s="219">
        <v>42870</v>
      </c>
      <c r="P18" s="219">
        <v>42871</v>
      </c>
      <c r="Q18" s="219">
        <v>42872</v>
      </c>
      <c r="R18" s="219">
        <v>42873</v>
      </c>
      <c r="S18" s="219">
        <v>42874</v>
      </c>
    </row>
    <row r="19" spans="1:19">
      <c r="A19" s="218" t="s">
        <v>56</v>
      </c>
      <c r="B19" s="219" t="s">
        <v>421</v>
      </c>
      <c r="C19" s="219">
        <v>42871</v>
      </c>
      <c r="D19" s="219">
        <v>42871</v>
      </c>
      <c r="E19" s="219">
        <v>42872</v>
      </c>
      <c r="F19" s="220">
        <v>42872</v>
      </c>
      <c r="G19" s="219" t="s">
        <v>419</v>
      </c>
      <c r="H19" s="219" t="s">
        <v>419</v>
      </c>
      <c r="I19" s="219" t="s">
        <v>419</v>
      </c>
      <c r="J19" s="219" t="s">
        <v>419</v>
      </c>
      <c r="K19" s="219" t="s">
        <v>419</v>
      </c>
      <c r="L19" s="219" t="s">
        <v>419</v>
      </c>
      <c r="M19" s="219" t="s">
        <v>419</v>
      </c>
      <c r="N19" s="219" t="s">
        <v>419</v>
      </c>
      <c r="O19" s="219">
        <v>42877</v>
      </c>
      <c r="P19" s="219">
        <v>42878</v>
      </c>
      <c r="Q19" s="219">
        <v>42879</v>
      </c>
      <c r="R19" s="219">
        <v>42880</v>
      </c>
      <c r="S19" s="219">
        <v>42881</v>
      </c>
    </row>
    <row r="20" spans="1:19">
      <c r="A20" s="218" t="s">
        <v>422</v>
      </c>
      <c r="B20" s="219" t="s">
        <v>423</v>
      </c>
      <c r="C20" s="219">
        <v>42878</v>
      </c>
      <c r="D20" s="219">
        <v>42878</v>
      </c>
      <c r="E20" s="219">
        <v>42879</v>
      </c>
      <c r="F20" s="220">
        <v>42879</v>
      </c>
      <c r="G20" s="219">
        <v>42875</v>
      </c>
      <c r="H20" s="219">
        <v>42875</v>
      </c>
      <c r="I20" s="219">
        <v>42879</v>
      </c>
      <c r="J20" s="219">
        <v>42876</v>
      </c>
      <c r="K20" s="219">
        <v>42879</v>
      </c>
      <c r="L20" s="219">
        <v>42879</v>
      </c>
      <c r="M20" s="219">
        <v>42879</v>
      </c>
      <c r="N20" s="219">
        <v>42881</v>
      </c>
      <c r="O20" s="219">
        <v>42884</v>
      </c>
      <c r="P20" s="219">
        <v>42885</v>
      </c>
      <c r="Q20" s="219">
        <v>42886</v>
      </c>
      <c r="R20" s="219">
        <v>42887</v>
      </c>
      <c r="S20" s="219">
        <v>42888</v>
      </c>
    </row>
    <row r="21" spans="1:19">
      <c r="A21" s="218" t="s">
        <v>424</v>
      </c>
      <c r="B21" s="219" t="s">
        <v>425</v>
      </c>
      <c r="C21" s="219">
        <v>42885</v>
      </c>
      <c r="D21" s="219">
        <v>42885</v>
      </c>
      <c r="E21" s="219">
        <v>42886</v>
      </c>
      <c r="F21" s="220">
        <v>42886</v>
      </c>
      <c r="G21" s="219">
        <v>42882</v>
      </c>
      <c r="H21" s="219">
        <v>42882</v>
      </c>
      <c r="I21" s="219">
        <v>42886</v>
      </c>
      <c r="J21" s="219">
        <v>42883</v>
      </c>
      <c r="K21" s="219">
        <v>42886</v>
      </c>
      <c r="L21" s="219">
        <v>42886</v>
      </c>
      <c r="M21" s="219">
        <v>42886</v>
      </c>
      <c r="N21" s="219">
        <v>42888</v>
      </c>
      <c r="O21" s="219">
        <v>42891</v>
      </c>
      <c r="P21" s="219">
        <v>42892</v>
      </c>
      <c r="Q21" s="219">
        <v>42893</v>
      </c>
      <c r="R21" s="219">
        <v>42894</v>
      </c>
      <c r="S21" s="219">
        <v>42895</v>
      </c>
    </row>
    <row r="22" spans="1:19">
      <c r="A22" s="218" t="s">
        <v>119</v>
      </c>
      <c r="B22" s="219" t="s">
        <v>426</v>
      </c>
      <c r="C22" s="219">
        <v>42892</v>
      </c>
      <c r="D22" s="219">
        <v>42892</v>
      </c>
      <c r="E22" s="219">
        <v>42893</v>
      </c>
      <c r="F22" s="220">
        <v>42893</v>
      </c>
      <c r="G22" s="219">
        <v>42889</v>
      </c>
      <c r="H22" s="219">
        <v>42889</v>
      </c>
      <c r="I22" s="219">
        <v>42893</v>
      </c>
      <c r="J22" s="219">
        <v>42890</v>
      </c>
      <c r="K22" s="219">
        <v>42893</v>
      </c>
      <c r="L22" s="219">
        <v>42893</v>
      </c>
      <c r="M22" s="219">
        <v>42893</v>
      </c>
      <c r="N22" s="219">
        <v>42895</v>
      </c>
      <c r="O22" s="219">
        <v>42898</v>
      </c>
      <c r="P22" s="219">
        <v>42899</v>
      </c>
      <c r="Q22" s="219">
        <v>42900</v>
      </c>
      <c r="R22" s="219">
        <v>42901</v>
      </c>
      <c r="S22" s="219">
        <v>42902</v>
      </c>
    </row>
    <row r="23" spans="1:19">
      <c r="A23" s="218" t="s">
        <v>427</v>
      </c>
      <c r="B23" s="219" t="s">
        <v>428</v>
      </c>
      <c r="C23" s="219">
        <v>42899</v>
      </c>
      <c r="D23" s="219">
        <v>42899</v>
      </c>
      <c r="E23" s="219">
        <v>42900</v>
      </c>
      <c r="F23" s="220">
        <v>42900</v>
      </c>
      <c r="G23" s="219">
        <v>42896</v>
      </c>
      <c r="H23" s="219">
        <v>42896</v>
      </c>
      <c r="I23" s="219">
        <v>42900</v>
      </c>
      <c r="J23" s="219">
        <v>42897</v>
      </c>
      <c r="K23" s="219">
        <v>42900</v>
      </c>
      <c r="L23" s="219">
        <v>42900</v>
      </c>
      <c r="M23" s="219">
        <v>42900</v>
      </c>
      <c r="N23" s="219">
        <v>42902</v>
      </c>
      <c r="O23" s="219">
        <v>42905</v>
      </c>
      <c r="P23" s="219">
        <v>42906</v>
      </c>
      <c r="Q23" s="219">
        <v>42907</v>
      </c>
      <c r="R23" s="219">
        <v>42908</v>
      </c>
      <c r="S23" s="219">
        <v>42909</v>
      </c>
    </row>
    <row r="24" spans="1:19">
      <c r="A24" s="218"/>
      <c r="B24" s="219"/>
      <c r="C24" s="219"/>
      <c r="D24" s="219"/>
      <c r="E24" s="219"/>
      <c r="F24" s="220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</row>
    <row r="26" spans="1:19" ht="15.75">
      <c r="A26" s="211" t="s">
        <v>46</v>
      </c>
      <c r="B26" s="212"/>
      <c r="C26" s="212"/>
      <c r="D26" s="213"/>
      <c r="E26" s="213"/>
      <c r="F26" s="214"/>
      <c r="G26" s="212"/>
      <c r="H26" s="212"/>
      <c r="I26" s="212"/>
      <c r="J26" s="212"/>
      <c r="K26" s="212"/>
      <c r="L26" s="212"/>
      <c r="M26" s="212"/>
      <c r="N26" s="212"/>
      <c r="O26" s="226"/>
      <c r="P26" s="213"/>
      <c r="Q26" s="212"/>
      <c r="R26" s="212"/>
      <c r="S26" s="212"/>
    </row>
    <row r="27" spans="1:19">
      <c r="A27" s="575" t="s">
        <v>388</v>
      </c>
      <c r="B27" s="575" t="s">
        <v>389</v>
      </c>
      <c r="C27" s="575" t="s">
        <v>35</v>
      </c>
      <c r="D27" s="575"/>
      <c r="E27" s="575"/>
      <c r="F27" s="581"/>
      <c r="G27" s="575" t="s">
        <v>390</v>
      </c>
      <c r="H27" s="575"/>
      <c r="I27" s="575"/>
      <c r="J27" s="575"/>
      <c r="K27" s="575" t="s">
        <v>391</v>
      </c>
      <c r="L27" s="575"/>
      <c r="M27" s="575"/>
      <c r="N27" s="575"/>
      <c r="O27" s="575" t="s">
        <v>14</v>
      </c>
      <c r="P27" s="576"/>
      <c r="Q27" s="576"/>
      <c r="R27" s="576"/>
      <c r="S27" s="576"/>
    </row>
    <row r="28" spans="1:19">
      <c r="A28" s="575"/>
      <c r="B28" s="575"/>
      <c r="C28" s="216" t="s">
        <v>392</v>
      </c>
      <c r="D28" s="216" t="s">
        <v>393</v>
      </c>
      <c r="E28" s="216" t="s">
        <v>394</v>
      </c>
      <c r="F28" s="581" t="s">
        <v>13</v>
      </c>
      <c r="G28" s="216" t="s">
        <v>392</v>
      </c>
      <c r="H28" s="216" t="s">
        <v>393</v>
      </c>
      <c r="I28" s="216" t="s">
        <v>394</v>
      </c>
      <c r="J28" s="575" t="s">
        <v>13</v>
      </c>
      <c r="K28" s="216" t="s">
        <v>392</v>
      </c>
      <c r="L28" s="216" t="s">
        <v>393</v>
      </c>
      <c r="M28" s="216" t="s">
        <v>394</v>
      </c>
      <c r="N28" s="575" t="s">
        <v>13</v>
      </c>
      <c r="O28" s="576"/>
      <c r="P28" s="576"/>
      <c r="Q28" s="576"/>
      <c r="R28" s="576"/>
      <c r="S28" s="576"/>
    </row>
    <row r="29" spans="1:19">
      <c r="A29" s="575"/>
      <c r="B29" s="575"/>
      <c r="C29" s="216" t="s">
        <v>429</v>
      </c>
      <c r="D29" s="216" t="s">
        <v>396</v>
      </c>
      <c r="E29" s="216" t="s">
        <v>415</v>
      </c>
      <c r="F29" s="581"/>
      <c r="G29" s="216" t="s">
        <v>398</v>
      </c>
      <c r="H29" s="216" t="s">
        <v>399</v>
      </c>
      <c r="I29" s="216" t="s">
        <v>415</v>
      </c>
      <c r="J29" s="575"/>
      <c r="K29" s="216" t="s">
        <v>397</v>
      </c>
      <c r="L29" s="216" t="s">
        <v>398</v>
      </c>
      <c r="M29" s="216" t="s">
        <v>415</v>
      </c>
      <c r="N29" s="575"/>
      <c r="O29" s="216" t="s">
        <v>404</v>
      </c>
      <c r="P29" s="216" t="s">
        <v>405</v>
      </c>
      <c r="Q29" s="216" t="s">
        <v>430</v>
      </c>
      <c r="R29" s="216" t="s">
        <v>403</v>
      </c>
      <c r="S29" s="216" t="s">
        <v>402</v>
      </c>
    </row>
    <row r="30" spans="1:19">
      <c r="A30" s="219" t="s">
        <v>431</v>
      </c>
      <c r="B30" s="219" t="s">
        <v>432</v>
      </c>
      <c r="C30" s="219">
        <v>42859</v>
      </c>
      <c r="D30" s="219">
        <v>42859</v>
      </c>
      <c r="E30" s="219">
        <v>42860</v>
      </c>
      <c r="F30" s="220">
        <v>42860</v>
      </c>
      <c r="G30" s="219">
        <v>42857</v>
      </c>
      <c r="H30" s="219">
        <v>42857</v>
      </c>
      <c r="I30" s="219">
        <v>42860</v>
      </c>
      <c r="J30" s="219">
        <v>42858</v>
      </c>
      <c r="K30" s="219">
        <v>42860</v>
      </c>
      <c r="L30" s="219">
        <v>42861</v>
      </c>
      <c r="M30" s="219">
        <v>42860</v>
      </c>
      <c r="N30" s="219">
        <v>42862</v>
      </c>
      <c r="O30" s="219">
        <v>42866</v>
      </c>
      <c r="P30" s="219">
        <v>42866</v>
      </c>
      <c r="Q30" s="219">
        <v>42867</v>
      </c>
      <c r="R30" s="219">
        <v>42868</v>
      </c>
      <c r="S30" s="219">
        <v>42869</v>
      </c>
    </row>
    <row r="31" spans="1:19">
      <c r="A31" s="219" t="s">
        <v>433</v>
      </c>
      <c r="B31" s="219" t="s">
        <v>434</v>
      </c>
      <c r="C31" s="219">
        <v>42866</v>
      </c>
      <c r="D31" s="219">
        <v>42866</v>
      </c>
      <c r="E31" s="219">
        <v>42867</v>
      </c>
      <c r="F31" s="220">
        <v>42867</v>
      </c>
      <c r="G31" s="219">
        <v>42864</v>
      </c>
      <c r="H31" s="219">
        <v>42864</v>
      </c>
      <c r="I31" s="219">
        <v>42867</v>
      </c>
      <c r="J31" s="219">
        <v>42865</v>
      </c>
      <c r="K31" s="219">
        <v>42867</v>
      </c>
      <c r="L31" s="219">
        <v>42868</v>
      </c>
      <c r="M31" s="219">
        <v>42867</v>
      </c>
      <c r="N31" s="219">
        <v>42869</v>
      </c>
      <c r="O31" s="219">
        <v>42873</v>
      </c>
      <c r="P31" s="219">
        <v>42873</v>
      </c>
      <c r="Q31" s="219">
        <v>42874</v>
      </c>
      <c r="R31" s="219">
        <v>42875</v>
      </c>
      <c r="S31" s="219">
        <v>42876</v>
      </c>
    </row>
    <row r="32" spans="1:19">
      <c r="A32" s="219" t="s">
        <v>431</v>
      </c>
      <c r="B32" s="219" t="s">
        <v>435</v>
      </c>
      <c r="C32" s="219">
        <v>42873</v>
      </c>
      <c r="D32" s="219">
        <v>42873</v>
      </c>
      <c r="E32" s="219">
        <v>42874</v>
      </c>
      <c r="F32" s="220">
        <v>42874</v>
      </c>
      <c r="G32" s="219">
        <v>42871</v>
      </c>
      <c r="H32" s="219">
        <v>42871</v>
      </c>
      <c r="I32" s="219">
        <v>42874</v>
      </c>
      <c r="J32" s="219">
        <v>42872</v>
      </c>
      <c r="K32" s="219">
        <v>42874</v>
      </c>
      <c r="L32" s="219">
        <v>42875</v>
      </c>
      <c r="M32" s="219">
        <v>42874</v>
      </c>
      <c r="N32" s="219">
        <v>42876</v>
      </c>
      <c r="O32" s="219">
        <v>42880</v>
      </c>
      <c r="P32" s="219">
        <v>42880</v>
      </c>
      <c r="Q32" s="219">
        <v>42881</v>
      </c>
      <c r="R32" s="219">
        <v>42882</v>
      </c>
      <c r="S32" s="219">
        <v>42883</v>
      </c>
    </row>
    <row r="33" spans="1:19">
      <c r="A33" s="219" t="s">
        <v>433</v>
      </c>
      <c r="B33" s="219" t="s">
        <v>419</v>
      </c>
      <c r="C33" s="219">
        <v>42880</v>
      </c>
      <c r="D33" s="219">
        <v>42880</v>
      </c>
      <c r="E33" s="219">
        <v>42881</v>
      </c>
      <c r="F33" s="220">
        <v>42881</v>
      </c>
      <c r="G33" s="219">
        <v>42878</v>
      </c>
      <c r="H33" s="219">
        <v>42878</v>
      </c>
      <c r="I33" s="219">
        <v>42881</v>
      </c>
      <c r="J33" s="219">
        <v>42879</v>
      </c>
      <c r="K33" s="219">
        <v>42881</v>
      </c>
      <c r="L33" s="219">
        <v>42882</v>
      </c>
      <c r="M33" s="219">
        <v>42881</v>
      </c>
      <c r="N33" s="219">
        <v>42883</v>
      </c>
      <c r="O33" s="219">
        <v>42887</v>
      </c>
      <c r="P33" s="219">
        <v>42887</v>
      </c>
      <c r="Q33" s="219">
        <v>42888</v>
      </c>
      <c r="R33" s="219">
        <v>42889</v>
      </c>
      <c r="S33" s="219">
        <v>42890</v>
      </c>
    </row>
    <row r="34" spans="1:19">
      <c r="A34" s="219" t="s">
        <v>431</v>
      </c>
      <c r="B34" s="219" t="s">
        <v>436</v>
      </c>
      <c r="C34" s="219">
        <v>42887</v>
      </c>
      <c r="D34" s="219">
        <v>42887</v>
      </c>
      <c r="E34" s="219">
        <v>42888</v>
      </c>
      <c r="F34" s="220">
        <v>42888</v>
      </c>
      <c r="G34" s="219">
        <v>42885</v>
      </c>
      <c r="H34" s="219">
        <v>42885</v>
      </c>
      <c r="I34" s="219">
        <v>42888</v>
      </c>
      <c r="J34" s="219">
        <v>42886</v>
      </c>
      <c r="K34" s="219">
        <v>42888</v>
      </c>
      <c r="L34" s="219">
        <v>42889</v>
      </c>
      <c r="M34" s="219">
        <v>42888</v>
      </c>
      <c r="N34" s="219">
        <v>42890</v>
      </c>
      <c r="O34" s="219">
        <v>42894</v>
      </c>
      <c r="P34" s="219">
        <v>42894</v>
      </c>
      <c r="Q34" s="219">
        <v>42895</v>
      </c>
      <c r="R34" s="219">
        <v>42896</v>
      </c>
      <c r="S34" s="219">
        <v>42897</v>
      </c>
    </row>
    <row r="35" spans="1:19">
      <c r="A35" s="219" t="s">
        <v>433</v>
      </c>
      <c r="B35" s="219" t="s">
        <v>419</v>
      </c>
      <c r="C35" s="219">
        <v>42894</v>
      </c>
      <c r="D35" s="219">
        <v>42894</v>
      </c>
      <c r="E35" s="219">
        <v>42895</v>
      </c>
      <c r="F35" s="220">
        <v>42895</v>
      </c>
      <c r="G35" s="219">
        <v>42892</v>
      </c>
      <c r="H35" s="219">
        <v>42892</v>
      </c>
      <c r="I35" s="219">
        <v>42895</v>
      </c>
      <c r="J35" s="219">
        <v>42893</v>
      </c>
      <c r="K35" s="219">
        <v>42895</v>
      </c>
      <c r="L35" s="219">
        <v>42896</v>
      </c>
      <c r="M35" s="219">
        <v>42895</v>
      </c>
      <c r="N35" s="219">
        <v>42897</v>
      </c>
      <c r="O35" s="219">
        <v>42901</v>
      </c>
      <c r="P35" s="219">
        <v>42901</v>
      </c>
      <c r="Q35" s="219">
        <v>42902</v>
      </c>
      <c r="R35" s="219">
        <v>42903</v>
      </c>
      <c r="S35" s="219">
        <v>42904</v>
      </c>
    </row>
    <row r="36" spans="1:19">
      <c r="A36" s="219" t="s">
        <v>431</v>
      </c>
      <c r="B36" s="219" t="s">
        <v>437</v>
      </c>
      <c r="C36" s="219">
        <v>42901</v>
      </c>
      <c r="D36" s="219">
        <v>42901</v>
      </c>
      <c r="E36" s="219">
        <v>42902</v>
      </c>
      <c r="F36" s="220">
        <v>42902</v>
      </c>
      <c r="G36" s="219">
        <v>42899</v>
      </c>
      <c r="H36" s="219">
        <v>42899</v>
      </c>
      <c r="I36" s="219">
        <v>42902</v>
      </c>
      <c r="J36" s="219">
        <v>42900</v>
      </c>
      <c r="K36" s="219">
        <v>42902</v>
      </c>
      <c r="L36" s="219">
        <v>42903</v>
      </c>
      <c r="M36" s="219">
        <v>42902</v>
      </c>
      <c r="N36" s="219">
        <v>42904</v>
      </c>
      <c r="O36" s="219">
        <v>42908</v>
      </c>
      <c r="P36" s="219">
        <v>42908</v>
      </c>
      <c r="Q36" s="219">
        <v>42909</v>
      </c>
      <c r="R36" s="219">
        <v>42910</v>
      </c>
      <c r="S36" s="219">
        <v>42904</v>
      </c>
    </row>
  </sheetData>
  <mergeCells count="27">
    <mergeCell ref="C2:F2"/>
    <mergeCell ref="G2:J2"/>
    <mergeCell ref="K2:N2"/>
    <mergeCell ref="C14:F14"/>
    <mergeCell ref="G14:J14"/>
    <mergeCell ref="K14:N14"/>
    <mergeCell ref="C27:F27"/>
    <mergeCell ref="G27:J27"/>
    <mergeCell ref="K27:N27"/>
    <mergeCell ref="A2:A4"/>
    <mergeCell ref="A14:A16"/>
    <mergeCell ref="A27:A29"/>
    <mergeCell ref="B2:B4"/>
    <mergeCell ref="B14:B16"/>
    <mergeCell ref="B27:B29"/>
    <mergeCell ref="F3:F4"/>
    <mergeCell ref="F15:F16"/>
    <mergeCell ref="F28:F29"/>
    <mergeCell ref="J3:J4"/>
    <mergeCell ref="J15:J16"/>
    <mergeCell ref="J28:J29"/>
    <mergeCell ref="N3:N4"/>
    <mergeCell ref="N15:N16"/>
    <mergeCell ref="N28:N29"/>
    <mergeCell ref="O2:S3"/>
    <mergeCell ref="O14:R15"/>
    <mergeCell ref="O27:S28"/>
  </mergeCells>
  <phoneticPr fontId="119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5" sqref="A5"/>
    </sheetView>
  </sheetViews>
  <sheetFormatPr defaultColWidth="9" defaultRowHeight="13.5"/>
  <cols>
    <col min="1" max="2" width="17.5" customWidth="1"/>
    <col min="3" max="3" width="11.875" customWidth="1"/>
    <col min="4" max="4" width="10.125" customWidth="1"/>
    <col min="5" max="5" width="15.125" customWidth="1"/>
    <col min="6" max="6" width="13.25" customWidth="1"/>
    <col min="7" max="7" width="14.5" customWidth="1"/>
    <col min="8" max="8" width="12" customWidth="1"/>
    <col min="9" max="9" width="14.875" customWidth="1"/>
    <col min="10" max="10" width="8.625" customWidth="1"/>
    <col min="11" max="11" width="12.75" customWidth="1"/>
    <col min="12" max="12" width="16.375" customWidth="1"/>
    <col min="13" max="13" width="22.125" customWidth="1"/>
    <col min="15" max="15" width="12.75" customWidth="1"/>
    <col min="16" max="16" width="10.375" customWidth="1"/>
    <col min="17" max="17" width="16.375" customWidth="1"/>
  </cols>
  <sheetData>
    <row r="1" spans="1:16" ht="20.25">
      <c r="A1" s="163"/>
      <c r="B1" s="163"/>
      <c r="C1" s="583" t="s">
        <v>438</v>
      </c>
      <c r="D1" s="584"/>
      <c r="E1" s="584"/>
      <c r="F1" s="584"/>
      <c r="G1" s="585"/>
      <c r="H1" s="164"/>
      <c r="I1" s="199"/>
      <c r="J1" s="199"/>
      <c r="K1" s="200"/>
    </row>
    <row r="2" spans="1:16" ht="18">
      <c r="A2" s="165"/>
      <c r="B2" s="165"/>
      <c r="C2" s="166"/>
      <c r="D2" s="165"/>
      <c r="E2" s="482" t="s">
        <v>439</v>
      </c>
      <c r="F2" s="483" t="s">
        <v>440</v>
      </c>
      <c r="G2" s="166" t="s">
        <v>14</v>
      </c>
      <c r="H2" s="167" t="s">
        <v>14</v>
      </c>
      <c r="I2" s="201" t="s">
        <v>14</v>
      </c>
      <c r="J2" s="201" t="s">
        <v>14</v>
      </c>
      <c r="K2" s="188" t="s">
        <v>441</v>
      </c>
    </row>
    <row r="3" spans="1:16" ht="18">
      <c r="A3" s="168" t="s">
        <v>442</v>
      </c>
      <c r="B3" s="168" t="s">
        <v>442</v>
      </c>
      <c r="C3" s="169" t="s">
        <v>443</v>
      </c>
      <c r="D3" s="170" t="s">
        <v>444</v>
      </c>
      <c r="E3" s="171" t="s">
        <v>445</v>
      </c>
      <c r="F3" s="169" t="s">
        <v>446</v>
      </c>
      <c r="G3" s="169" t="s">
        <v>438</v>
      </c>
      <c r="H3" s="172" t="s">
        <v>447</v>
      </c>
      <c r="I3" s="202" t="s">
        <v>19</v>
      </c>
      <c r="J3" s="202" t="s">
        <v>448</v>
      </c>
      <c r="K3" s="190" t="s">
        <v>20</v>
      </c>
    </row>
    <row r="4" spans="1:16" ht="15.75">
      <c r="A4" s="173"/>
      <c r="B4" s="173"/>
      <c r="C4" s="171" t="s">
        <v>449</v>
      </c>
      <c r="D4" s="173"/>
      <c r="E4" s="171"/>
      <c r="F4" s="174" t="s">
        <v>450</v>
      </c>
      <c r="G4" s="171"/>
      <c r="H4" s="175"/>
      <c r="I4" s="203"/>
      <c r="J4" s="203"/>
      <c r="K4" s="204"/>
    </row>
    <row r="5" spans="1:16" ht="15">
      <c r="A5" s="176" t="s">
        <v>181</v>
      </c>
      <c r="B5" s="176" t="s">
        <v>451</v>
      </c>
      <c r="C5" s="177">
        <v>42859</v>
      </c>
      <c r="D5" s="178">
        <v>42854</v>
      </c>
      <c r="E5" s="179">
        <v>42860</v>
      </c>
      <c r="F5" s="180">
        <v>42860</v>
      </c>
      <c r="G5" s="181">
        <v>42861</v>
      </c>
      <c r="H5" s="182">
        <v>42865</v>
      </c>
      <c r="I5" s="198">
        <v>42866</v>
      </c>
      <c r="J5" s="198">
        <v>42867</v>
      </c>
      <c r="K5" s="205">
        <v>42868</v>
      </c>
      <c r="L5" s="181"/>
      <c r="M5" s="182"/>
      <c r="N5" s="198"/>
      <c r="O5" s="198"/>
      <c r="P5" s="205"/>
    </row>
    <row r="6" spans="1:16" ht="15">
      <c r="A6" s="176" t="s">
        <v>452</v>
      </c>
      <c r="B6" s="176" t="s">
        <v>453</v>
      </c>
      <c r="C6" s="177">
        <v>42866</v>
      </c>
      <c r="D6" s="178">
        <v>42861</v>
      </c>
      <c r="E6" s="179">
        <v>42867</v>
      </c>
      <c r="F6" s="180">
        <v>42867</v>
      </c>
      <c r="G6" s="181">
        <v>42868</v>
      </c>
      <c r="H6" s="182">
        <v>42872</v>
      </c>
      <c r="I6" s="198">
        <v>42873</v>
      </c>
      <c r="J6" s="198">
        <v>42874</v>
      </c>
      <c r="K6" s="205">
        <v>42875</v>
      </c>
      <c r="L6" s="181"/>
      <c r="M6" s="182"/>
      <c r="N6" s="198"/>
      <c r="O6" s="198"/>
      <c r="P6" s="205"/>
    </row>
    <row r="7" spans="1:16" ht="15">
      <c r="A7" s="176" t="s">
        <v>181</v>
      </c>
      <c r="B7" s="176" t="s">
        <v>454</v>
      </c>
      <c r="C7" s="177">
        <v>42873</v>
      </c>
      <c r="D7" s="178">
        <v>42868</v>
      </c>
      <c r="E7" s="179">
        <v>42874</v>
      </c>
      <c r="F7" s="180">
        <v>42874</v>
      </c>
      <c r="G7" s="181">
        <v>42875</v>
      </c>
      <c r="H7" s="182">
        <v>42879</v>
      </c>
      <c r="I7" s="198">
        <v>42880</v>
      </c>
      <c r="J7" s="198">
        <v>42881</v>
      </c>
      <c r="K7" s="205">
        <v>42882</v>
      </c>
      <c r="L7" s="181"/>
      <c r="M7" s="182"/>
      <c r="N7" s="198"/>
      <c r="O7" s="198"/>
      <c r="P7" s="205"/>
    </row>
    <row r="8" spans="1:16" ht="15">
      <c r="A8" s="176" t="s">
        <v>452</v>
      </c>
      <c r="B8" s="176" t="s">
        <v>455</v>
      </c>
      <c r="C8" s="177">
        <v>42880</v>
      </c>
      <c r="D8" s="178">
        <v>42875</v>
      </c>
      <c r="E8" s="179">
        <v>42881</v>
      </c>
      <c r="F8" s="180">
        <v>42881</v>
      </c>
      <c r="G8" s="181">
        <v>42882</v>
      </c>
      <c r="H8" s="182">
        <v>42886</v>
      </c>
      <c r="I8" s="198">
        <v>42887</v>
      </c>
      <c r="J8" s="198">
        <v>42888</v>
      </c>
      <c r="K8" s="205">
        <v>42889</v>
      </c>
      <c r="L8" s="181"/>
      <c r="M8" s="182"/>
      <c r="N8" s="198"/>
      <c r="O8" s="198"/>
      <c r="P8" s="205"/>
    </row>
    <row r="9" spans="1:16" ht="15">
      <c r="A9" s="176" t="s">
        <v>181</v>
      </c>
      <c r="B9" s="176" t="s">
        <v>456</v>
      </c>
      <c r="C9" s="177">
        <v>42887</v>
      </c>
      <c r="D9" s="178">
        <v>42882</v>
      </c>
      <c r="E9" s="179">
        <v>42888</v>
      </c>
      <c r="F9" s="180">
        <v>42888</v>
      </c>
      <c r="G9" s="181">
        <v>42889</v>
      </c>
      <c r="H9" s="182">
        <v>42893</v>
      </c>
      <c r="I9" s="198">
        <v>42894</v>
      </c>
      <c r="J9" s="198">
        <v>42895</v>
      </c>
      <c r="K9" s="205">
        <v>42896</v>
      </c>
      <c r="L9" s="181"/>
      <c r="M9" s="182"/>
      <c r="N9" s="198"/>
      <c r="O9" s="198"/>
      <c r="P9" s="205"/>
    </row>
    <row r="10" spans="1:16" ht="15">
      <c r="A10" s="176" t="s">
        <v>452</v>
      </c>
      <c r="B10" s="176" t="s">
        <v>457</v>
      </c>
      <c r="C10" s="177">
        <v>42894</v>
      </c>
      <c r="D10" s="178">
        <v>42889</v>
      </c>
      <c r="E10" s="179">
        <v>42895</v>
      </c>
      <c r="F10" s="180">
        <v>42895</v>
      </c>
      <c r="G10" s="181">
        <v>42896</v>
      </c>
      <c r="H10" s="182">
        <v>42900</v>
      </c>
      <c r="I10" s="198">
        <v>42901</v>
      </c>
      <c r="J10" s="198">
        <v>42902</v>
      </c>
      <c r="K10" s="205">
        <v>42903</v>
      </c>
      <c r="L10" s="181"/>
      <c r="M10" s="182"/>
      <c r="N10" s="198"/>
      <c r="O10" s="198"/>
      <c r="P10" s="205"/>
    </row>
    <row r="11" spans="1:16" ht="15">
      <c r="A11" s="176" t="s">
        <v>181</v>
      </c>
      <c r="B11" s="176" t="s">
        <v>458</v>
      </c>
      <c r="C11" s="177">
        <v>42901</v>
      </c>
      <c r="D11" s="178">
        <v>42896</v>
      </c>
      <c r="E11" s="179">
        <v>42902</v>
      </c>
      <c r="F11" s="180">
        <v>42902</v>
      </c>
      <c r="G11" s="181">
        <v>42903</v>
      </c>
      <c r="H11" s="182">
        <v>42907</v>
      </c>
      <c r="I11" s="198">
        <v>42908</v>
      </c>
      <c r="J11" s="198">
        <v>42909</v>
      </c>
      <c r="K11" s="205">
        <v>42910</v>
      </c>
      <c r="L11" s="181"/>
      <c r="M11" s="182"/>
      <c r="N11" s="198"/>
      <c r="O11" s="198"/>
      <c r="P11" s="205"/>
    </row>
    <row r="15" spans="1:16" ht="19.5">
      <c r="A15" s="183" t="s">
        <v>48</v>
      </c>
      <c r="B15" s="183"/>
    </row>
    <row r="16" spans="1:16" s="159" customFormat="1" ht="39" customHeight="1">
      <c r="A16" s="184"/>
      <c r="B16" s="184"/>
      <c r="C16" s="586" t="s">
        <v>438</v>
      </c>
      <c r="D16" s="587"/>
      <c r="E16" s="587"/>
      <c r="F16" s="587"/>
      <c r="G16" s="588"/>
      <c r="H16" s="185"/>
      <c r="I16" s="206"/>
      <c r="J16" s="206"/>
      <c r="K16" s="206"/>
      <c r="L16" s="207"/>
    </row>
    <row r="17" spans="1:13" s="160" customFormat="1" ht="22.9" customHeight="1">
      <c r="A17" s="186"/>
      <c r="B17" s="186"/>
      <c r="C17" s="187"/>
      <c r="D17" s="186"/>
      <c r="E17" s="484" t="s">
        <v>459</v>
      </c>
      <c r="F17" s="484" t="s">
        <v>460</v>
      </c>
      <c r="G17" s="188" t="s">
        <v>14</v>
      </c>
      <c r="H17" s="167" t="s">
        <v>14</v>
      </c>
      <c r="I17" s="208" t="s">
        <v>441</v>
      </c>
      <c r="J17" s="208" t="s">
        <v>441</v>
      </c>
      <c r="K17" s="208" t="s">
        <v>14</v>
      </c>
      <c r="L17" s="188" t="s">
        <v>441</v>
      </c>
    </row>
    <row r="18" spans="1:13" s="160" customFormat="1" ht="23.1" customHeight="1">
      <c r="A18" s="168" t="s">
        <v>442</v>
      </c>
      <c r="B18" s="168"/>
      <c r="C18" s="168" t="s">
        <v>443</v>
      </c>
      <c r="D18" s="168" t="s">
        <v>444</v>
      </c>
      <c r="E18" s="189" t="s">
        <v>445</v>
      </c>
      <c r="F18" s="189" t="s">
        <v>446</v>
      </c>
      <c r="G18" s="190" t="s">
        <v>438</v>
      </c>
      <c r="H18" s="172" t="s">
        <v>461</v>
      </c>
      <c r="I18" s="189" t="s">
        <v>23</v>
      </c>
      <c r="J18" s="189" t="s">
        <v>462</v>
      </c>
      <c r="K18" s="189" t="s">
        <v>20</v>
      </c>
      <c r="L18" s="190" t="s">
        <v>463</v>
      </c>
    </row>
    <row r="19" spans="1:13" s="161" customFormat="1" ht="31.5" customHeight="1">
      <c r="A19" s="191"/>
      <c r="B19" s="191"/>
      <c r="C19" s="192" t="s">
        <v>322</v>
      </c>
      <c r="D19" s="191"/>
      <c r="E19" s="193"/>
      <c r="F19" s="194" t="s">
        <v>464</v>
      </c>
      <c r="G19" s="195"/>
      <c r="H19" s="196"/>
      <c r="I19" s="193"/>
      <c r="J19" s="193"/>
      <c r="K19" s="193"/>
      <c r="L19" s="195"/>
    </row>
    <row r="20" spans="1:13" s="162" customFormat="1" ht="30" customHeight="1">
      <c r="A20" s="176" t="s">
        <v>465</v>
      </c>
      <c r="B20" s="176" t="s">
        <v>466</v>
      </c>
      <c r="C20" s="197">
        <f t="shared" ref="C20:C26" si="0">G20-1</f>
        <v>42859</v>
      </c>
      <c r="D20" s="178">
        <f t="shared" ref="D20:D26" si="1">G20-6</f>
        <v>42854</v>
      </c>
      <c r="E20" s="179">
        <f t="shared" ref="E20:E26" si="2">G20-1</f>
        <v>42859</v>
      </c>
      <c r="F20" s="180">
        <f t="shared" ref="F20:F26" si="3">G20-1</f>
        <v>42859</v>
      </c>
      <c r="G20" s="181">
        <v>42860</v>
      </c>
      <c r="H20" s="198">
        <f t="shared" ref="H20:H26" si="4">G20+5</f>
        <v>42865</v>
      </c>
      <c r="I20" s="180">
        <f t="shared" ref="I20:K20" si="5">H20+1</f>
        <v>42866</v>
      </c>
      <c r="J20" s="180">
        <f t="shared" si="5"/>
        <v>42867</v>
      </c>
      <c r="K20" s="180">
        <f t="shared" si="5"/>
        <v>42868</v>
      </c>
      <c r="L20" s="205">
        <f t="shared" ref="L20:L26" si="6">K20</f>
        <v>42868</v>
      </c>
      <c r="M20" s="205"/>
    </row>
    <row r="21" spans="1:13" s="162" customFormat="1" ht="30" customHeight="1">
      <c r="A21" s="176" t="s">
        <v>146</v>
      </c>
      <c r="B21" s="176" t="s">
        <v>467</v>
      </c>
      <c r="C21" s="197">
        <f t="shared" si="0"/>
        <v>42866</v>
      </c>
      <c r="D21" s="178">
        <f t="shared" si="1"/>
        <v>42861</v>
      </c>
      <c r="E21" s="179">
        <f t="shared" si="2"/>
        <v>42866</v>
      </c>
      <c r="F21" s="180">
        <f t="shared" si="3"/>
        <v>42866</v>
      </c>
      <c r="G21" s="181">
        <v>42867</v>
      </c>
      <c r="H21" s="198">
        <f t="shared" si="4"/>
        <v>42872</v>
      </c>
      <c r="I21" s="180">
        <f t="shared" ref="I21:K21" si="7">H21+1</f>
        <v>42873</v>
      </c>
      <c r="J21" s="180">
        <f t="shared" si="7"/>
        <v>42874</v>
      </c>
      <c r="K21" s="180">
        <f t="shared" si="7"/>
        <v>42875</v>
      </c>
      <c r="L21" s="205">
        <f t="shared" si="6"/>
        <v>42875</v>
      </c>
      <c r="M21" s="205"/>
    </row>
    <row r="22" spans="1:13" s="162" customFormat="1" ht="30" customHeight="1">
      <c r="A22" s="176" t="s">
        <v>156</v>
      </c>
      <c r="B22" s="176" t="s">
        <v>468</v>
      </c>
      <c r="C22" s="197">
        <f t="shared" si="0"/>
        <v>42873</v>
      </c>
      <c r="D22" s="178">
        <f t="shared" si="1"/>
        <v>42868</v>
      </c>
      <c r="E22" s="179">
        <f t="shared" si="2"/>
        <v>42873</v>
      </c>
      <c r="F22" s="180">
        <f t="shared" si="3"/>
        <v>42873</v>
      </c>
      <c r="G22" s="181">
        <v>42874</v>
      </c>
      <c r="H22" s="198">
        <f t="shared" si="4"/>
        <v>42879</v>
      </c>
      <c r="I22" s="180">
        <f t="shared" ref="I22:K22" si="8">H22+1</f>
        <v>42880</v>
      </c>
      <c r="J22" s="180">
        <f t="shared" si="8"/>
        <v>42881</v>
      </c>
      <c r="K22" s="180">
        <f t="shared" si="8"/>
        <v>42882</v>
      </c>
      <c r="L22" s="205">
        <f t="shared" si="6"/>
        <v>42882</v>
      </c>
      <c r="M22" s="205"/>
    </row>
    <row r="23" spans="1:13" s="162" customFormat="1" ht="30" customHeight="1">
      <c r="A23" s="176" t="s">
        <v>465</v>
      </c>
      <c r="B23" s="176" t="s">
        <v>469</v>
      </c>
      <c r="C23" s="197">
        <f t="shared" si="0"/>
        <v>42880</v>
      </c>
      <c r="D23" s="178">
        <f t="shared" si="1"/>
        <v>42875</v>
      </c>
      <c r="E23" s="179">
        <f t="shared" si="2"/>
        <v>42880</v>
      </c>
      <c r="F23" s="180">
        <f t="shared" si="3"/>
        <v>42880</v>
      </c>
      <c r="G23" s="181">
        <v>42881</v>
      </c>
      <c r="H23" s="198">
        <f t="shared" si="4"/>
        <v>42886</v>
      </c>
      <c r="I23" s="180">
        <f t="shared" ref="I23:K23" si="9">H23+1</f>
        <v>42887</v>
      </c>
      <c r="J23" s="180">
        <f t="shared" si="9"/>
        <v>42888</v>
      </c>
      <c r="K23" s="180">
        <f t="shared" si="9"/>
        <v>42889</v>
      </c>
      <c r="L23" s="205">
        <f t="shared" si="6"/>
        <v>42889</v>
      </c>
      <c r="M23" s="205"/>
    </row>
    <row r="24" spans="1:13" s="162" customFormat="1" ht="30" customHeight="1">
      <c r="A24" s="176" t="s">
        <v>146</v>
      </c>
      <c r="B24" s="176" t="s">
        <v>470</v>
      </c>
      <c r="C24" s="197">
        <f t="shared" si="0"/>
        <v>42887</v>
      </c>
      <c r="D24" s="178">
        <f t="shared" si="1"/>
        <v>42882</v>
      </c>
      <c r="E24" s="179">
        <f t="shared" si="2"/>
        <v>42887</v>
      </c>
      <c r="F24" s="180">
        <f t="shared" si="3"/>
        <v>42887</v>
      </c>
      <c r="G24" s="181">
        <v>42888</v>
      </c>
      <c r="H24" s="198">
        <f t="shared" si="4"/>
        <v>42893</v>
      </c>
      <c r="I24" s="180">
        <f t="shared" ref="I24:K24" si="10">H24+1</f>
        <v>42894</v>
      </c>
      <c r="J24" s="180">
        <f t="shared" si="10"/>
        <v>42895</v>
      </c>
      <c r="K24" s="180">
        <f t="shared" si="10"/>
        <v>42896</v>
      </c>
      <c r="L24" s="205">
        <f t="shared" si="6"/>
        <v>42896</v>
      </c>
      <c r="M24" s="205"/>
    </row>
    <row r="25" spans="1:13" s="162" customFormat="1" ht="30" customHeight="1">
      <c r="A25" s="176" t="s">
        <v>156</v>
      </c>
      <c r="B25" s="176" t="s">
        <v>471</v>
      </c>
      <c r="C25" s="197">
        <f t="shared" si="0"/>
        <v>42894</v>
      </c>
      <c r="D25" s="178">
        <f t="shared" si="1"/>
        <v>42889</v>
      </c>
      <c r="E25" s="179">
        <f t="shared" si="2"/>
        <v>42894</v>
      </c>
      <c r="F25" s="180">
        <f t="shared" si="3"/>
        <v>42894</v>
      </c>
      <c r="G25" s="181">
        <v>42895</v>
      </c>
      <c r="H25" s="198">
        <f t="shared" si="4"/>
        <v>42900</v>
      </c>
      <c r="I25" s="180">
        <f t="shared" ref="I25:K25" si="11">H25+1</f>
        <v>42901</v>
      </c>
      <c r="J25" s="180">
        <f t="shared" si="11"/>
        <v>42902</v>
      </c>
      <c r="K25" s="180">
        <f t="shared" si="11"/>
        <v>42903</v>
      </c>
      <c r="L25" s="205">
        <f t="shared" si="6"/>
        <v>42903</v>
      </c>
      <c r="M25" s="205"/>
    </row>
    <row r="26" spans="1:13" s="162" customFormat="1" ht="30" customHeight="1">
      <c r="A26" s="176" t="s">
        <v>465</v>
      </c>
      <c r="B26" s="176" t="s">
        <v>100</v>
      </c>
      <c r="C26" s="197">
        <f t="shared" si="0"/>
        <v>42901</v>
      </c>
      <c r="D26" s="178">
        <f t="shared" si="1"/>
        <v>42896</v>
      </c>
      <c r="E26" s="179">
        <f t="shared" si="2"/>
        <v>42901</v>
      </c>
      <c r="F26" s="180">
        <f t="shared" si="3"/>
        <v>42901</v>
      </c>
      <c r="G26" s="181">
        <v>42902</v>
      </c>
      <c r="H26" s="198">
        <f t="shared" si="4"/>
        <v>42907</v>
      </c>
      <c r="I26" s="180">
        <f t="shared" ref="I26:K26" si="12">H26+1</f>
        <v>42908</v>
      </c>
      <c r="J26" s="180">
        <f t="shared" si="12"/>
        <v>42909</v>
      </c>
      <c r="K26" s="180">
        <f t="shared" si="12"/>
        <v>42910</v>
      </c>
      <c r="L26" s="205">
        <f t="shared" si="6"/>
        <v>42910</v>
      </c>
      <c r="M26" s="205"/>
    </row>
  </sheetData>
  <mergeCells count="2">
    <mergeCell ref="C1:G1"/>
    <mergeCell ref="C16:G16"/>
  </mergeCells>
  <phoneticPr fontId="119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topLeftCell="A25" workbookViewId="0">
      <selection activeCell="A47" sqref="A47"/>
    </sheetView>
  </sheetViews>
  <sheetFormatPr defaultColWidth="9" defaultRowHeight="13.5"/>
  <cols>
    <col min="1" max="1" width="25.375" customWidth="1"/>
    <col min="6" max="6" width="16.25" customWidth="1"/>
    <col min="7" max="7" width="12.75" customWidth="1"/>
    <col min="8" max="8" width="12.125" customWidth="1"/>
    <col min="9" max="9" width="13.5" customWidth="1"/>
    <col min="10" max="10" width="14.875" customWidth="1"/>
    <col min="11" max="11" width="15.625" customWidth="1"/>
    <col min="12" max="12" width="19.5" customWidth="1"/>
    <col min="13" max="13" width="13.875" customWidth="1"/>
  </cols>
  <sheetData>
    <row r="1" spans="1:13" ht="15">
      <c r="A1" s="589" t="s">
        <v>472</v>
      </c>
      <c r="B1" s="590"/>
      <c r="C1" s="591"/>
      <c r="D1" s="148"/>
      <c r="E1" s="148"/>
      <c r="F1" s="148" t="s">
        <v>473</v>
      </c>
      <c r="G1" s="148" t="s">
        <v>473</v>
      </c>
      <c r="H1" s="148" t="s">
        <v>13</v>
      </c>
      <c r="I1" s="598" t="s">
        <v>14</v>
      </c>
      <c r="J1" s="599"/>
      <c r="K1" s="599"/>
      <c r="L1" s="599"/>
      <c r="M1" s="600"/>
    </row>
    <row r="2" spans="1:13" ht="15">
      <c r="A2" s="592"/>
      <c r="B2" s="593"/>
      <c r="C2" s="594"/>
      <c r="D2" s="149"/>
      <c r="E2" s="149"/>
      <c r="F2" s="149" t="s">
        <v>445</v>
      </c>
      <c r="G2" s="150" t="s">
        <v>10</v>
      </c>
      <c r="H2" s="150" t="s">
        <v>474</v>
      </c>
      <c r="I2" s="150" t="s">
        <v>475</v>
      </c>
      <c r="J2" s="150" t="s">
        <v>476</v>
      </c>
      <c r="K2" s="150" t="s">
        <v>477</v>
      </c>
      <c r="L2" s="150" t="s">
        <v>478</v>
      </c>
      <c r="M2" s="155" t="s">
        <v>479</v>
      </c>
    </row>
    <row r="3" spans="1:13" ht="15">
      <c r="A3" s="151" t="s">
        <v>480</v>
      </c>
      <c r="B3" s="151" t="s">
        <v>481</v>
      </c>
      <c r="C3" s="151"/>
      <c r="D3" s="152"/>
      <c r="E3" s="151"/>
      <c r="F3" s="152" t="s">
        <v>482</v>
      </c>
      <c r="G3" s="151">
        <v>42495</v>
      </c>
      <c r="H3" s="151">
        <v>42861</v>
      </c>
      <c r="I3" s="151">
        <v>42500</v>
      </c>
      <c r="J3" s="151">
        <v>42501</v>
      </c>
      <c r="K3" s="151">
        <v>42502</v>
      </c>
      <c r="L3" s="151">
        <v>42503</v>
      </c>
      <c r="M3" s="156">
        <v>42503</v>
      </c>
    </row>
    <row r="4" spans="1:13" ht="15">
      <c r="A4" s="151" t="s">
        <v>199</v>
      </c>
      <c r="B4" s="151" t="s">
        <v>481</v>
      </c>
      <c r="C4" s="151"/>
      <c r="D4" s="152"/>
      <c r="E4" s="151"/>
      <c r="F4" s="152" t="s">
        <v>483</v>
      </c>
      <c r="G4" s="151">
        <v>42502</v>
      </c>
      <c r="H4" s="151">
        <v>42868</v>
      </c>
      <c r="I4" s="151">
        <v>42507</v>
      </c>
      <c r="J4" s="151">
        <v>42508</v>
      </c>
      <c r="K4" s="151">
        <v>42509</v>
      </c>
      <c r="L4" s="151">
        <v>42510</v>
      </c>
      <c r="M4" s="156">
        <v>42510</v>
      </c>
    </row>
    <row r="5" spans="1:13" ht="15">
      <c r="A5" s="151" t="s">
        <v>484</v>
      </c>
      <c r="B5" s="151" t="s">
        <v>485</v>
      </c>
      <c r="C5" s="151"/>
      <c r="D5" s="152"/>
      <c r="E5" s="151"/>
      <c r="F5" s="152" t="s">
        <v>486</v>
      </c>
      <c r="G5" s="151">
        <v>42509</v>
      </c>
      <c r="H5" s="151">
        <v>42875</v>
      </c>
      <c r="I5" s="151">
        <v>42514</v>
      </c>
      <c r="J5" s="151">
        <v>42515</v>
      </c>
      <c r="K5" s="151">
        <v>42516</v>
      </c>
      <c r="L5" s="151">
        <v>42517</v>
      </c>
      <c r="M5" s="156">
        <v>42517</v>
      </c>
    </row>
    <row r="6" spans="1:13" ht="15">
      <c r="A6" s="151" t="s">
        <v>487</v>
      </c>
      <c r="B6" s="151" t="s">
        <v>485</v>
      </c>
      <c r="C6" s="151"/>
      <c r="D6" s="152"/>
      <c r="E6" s="151"/>
      <c r="F6" s="152" t="s">
        <v>488</v>
      </c>
      <c r="G6" s="151">
        <v>42516</v>
      </c>
      <c r="H6" s="151">
        <v>42882</v>
      </c>
      <c r="I6" s="151">
        <v>42521</v>
      </c>
      <c r="J6" s="151">
        <v>42522</v>
      </c>
      <c r="K6" s="151">
        <v>42523</v>
      </c>
      <c r="L6" s="151">
        <v>42524</v>
      </c>
      <c r="M6" s="156">
        <v>42524</v>
      </c>
    </row>
    <row r="7" spans="1:13" ht="15">
      <c r="A7" s="151" t="s">
        <v>480</v>
      </c>
      <c r="B7" s="151" t="s">
        <v>485</v>
      </c>
      <c r="C7" s="151"/>
      <c r="D7" s="152"/>
      <c r="E7" s="151"/>
      <c r="F7" s="152" t="s">
        <v>489</v>
      </c>
      <c r="G7" s="151">
        <v>42523</v>
      </c>
      <c r="H7" s="151">
        <v>42889</v>
      </c>
      <c r="I7" s="151">
        <v>42528</v>
      </c>
      <c r="J7" s="151">
        <v>42529</v>
      </c>
      <c r="K7" s="151">
        <v>42530</v>
      </c>
      <c r="L7" s="151">
        <v>42531</v>
      </c>
      <c r="M7" s="156">
        <v>42531</v>
      </c>
    </row>
    <row r="8" spans="1:13" ht="15">
      <c r="A8" s="151" t="s">
        <v>199</v>
      </c>
      <c r="B8" s="151" t="s">
        <v>485</v>
      </c>
      <c r="C8" s="151"/>
      <c r="D8" s="152"/>
      <c r="E8" s="151"/>
      <c r="F8" s="152" t="s">
        <v>490</v>
      </c>
      <c r="G8" s="151">
        <v>42895</v>
      </c>
      <c r="H8" s="151">
        <f>H7+7</f>
        <v>42896</v>
      </c>
      <c r="I8" s="151">
        <v>42900</v>
      </c>
      <c r="J8" s="151">
        <v>42901</v>
      </c>
      <c r="K8" s="151">
        <v>42902</v>
      </c>
      <c r="L8" s="151">
        <v>42903</v>
      </c>
      <c r="M8" s="156">
        <v>42903</v>
      </c>
    </row>
    <row r="9" spans="1:13" ht="15">
      <c r="A9" s="151" t="s">
        <v>484</v>
      </c>
      <c r="B9" s="151" t="s">
        <v>491</v>
      </c>
      <c r="C9" s="151"/>
      <c r="D9" s="152"/>
      <c r="E9" s="151"/>
      <c r="F9" s="152" t="s">
        <v>492</v>
      </c>
      <c r="G9" s="151">
        <v>42902</v>
      </c>
      <c r="H9" s="151">
        <f>H8+7</f>
        <v>42903</v>
      </c>
      <c r="I9" s="151">
        <v>42907</v>
      </c>
      <c r="J9" s="151">
        <v>42908</v>
      </c>
      <c r="K9" s="151">
        <v>42909</v>
      </c>
      <c r="L9" s="151">
        <v>42910</v>
      </c>
      <c r="M9" s="156">
        <v>42910</v>
      </c>
    </row>
    <row r="12" spans="1:13" ht="15">
      <c r="A12" s="589" t="s">
        <v>493</v>
      </c>
      <c r="B12" s="590"/>
      <c r="C12" s="591"/>
      <c r="D12" s="148"/>
      <c r="E12" s="148"/>
      <c r="F12" s="148" t="s">
        <v>494</v>
      </c>
      <c r="G12" s="148" t="s">
        <v>495</v>
      </c>
      <c r="H12" s="148" t="s">
        <v>13</v>
      </c>
      <c r="I12" s="601" t="s">
        <v>14</v>
      </c>
      <c r="J12" s="602"/>
      <c r="K12" s="602"/>
      <c r="L12" s="603"/>
    </row>
    <row r="13" spans="1:13" ht="15">
      <c r="A13" s="595"/>
      <c r="B13" s="596"/>
      <c r="C13" s="597"/>
      <c r="D13" s="149"/>
      <c r="E13" s="149"/>
      <c r="F13" s="149" t="s">
        <v>445</v>
      </c>
      <c r="G13" s="150" t="s">
        <v>10</v>
      </c>
      <c r="H13" s="150" t="s">
        <v>496</v>
      </c>
      <c r="I13" s="150" t="s">
        <v>497</v>
      </c>
      <c r="J13" s="150" t="s">
        <v>498</v>
      </c>
      <c r="K13" s="150" t="s">
        <v>499</v>
      </c>
      <c r="L13" s="155" t="s">
        <v>500</v>
      </c>
    </row>
    <row r="14" spans="1:13" ht="15">
      <c r="A14" s="151" t="s">
        <v>501</v>
      </c>
      <c r="B14" s="151" t="s">
        <v>502</v>
      </c>
      <c r="C14" s="151"/>
      <c r="D14" s="149"/>
      <c r="E14" s="149"/>
      <c r="F14" s="152" t="s">
        <v>503</v>
      </c>
      <c r="G14" s="151">
        <v>42493</v>
      </c>
      <c r="H14" s="151">
        <f t="shared" ref="H14:H18" si="0">G14+1</f>
        <v>42494</v>
      </c>
      <c r="I14" s="151">
        <f t="shared" ref="I14:I18" si="1">H14+4</f>
        <v>42498</v>
      </c>
      <c r="J14" s="151">
        <f t="shared" ref="J14:J18" si="2">H14+5</f>
        <v>42499</v>
      </c>
      <c r="K14" s="151">
        <f t="shared" ref="K14:K18" si="3">H14+6</f>
        <v>42500</v>
      </c>
      <c r="L14" s="156">
        <f t="shared" ref="L14:L18" si="4">H14+6</f>
        <v>42500</v>
      </c>
    </row>
    <row r="15" spans="1:13" ht="15">
      <c r="A15" s="151" t="s">
        <v>106</v>
      </c>
      <c r="B15" s="151" t="s">
        <v>502</v>
      </c>
      <c r="C15" s="151"/>
      <c r="D15" s="149"/>
      <c r="E15" s="149"/>
      <c r="F15" s="152" t="s">
        <v>504</v>
      </c>
      <c r="G15" s="151">
        <f t="shared" ref="G15:G18" si="5">G14+7</f>
        <v>42500</v>
      </c>
      <c r="H15" s="151">
        <f t="shared" si="0"/>
        <v>42501</v>
      </c>
      <c r="I15" s="151">
        <f t="shared" si="1"/>
        <v>42505</v>
      </c>
      <c r="J15" s="151">
        <f t="shared" si="2"/>
        <v>42506</v>
      </c>
      <c r="K15" s="151">
        <f t="shared" si="3"/>
        <v>42507</v>
      </c>
      <c r="L15" s="156">
        <f t="shared" si="4"/>
        <v>42507</v>
      </c>
    </row>
    <row r="16" spans="1:13" ht="15">
      <c r="A16" s="151" t="s">
        <v>501</v>
      </c>
      <c r="B16" s="151" t="s">
        <v>505</v>
      </c>
      <c r="C16" s="151"/>
      <c r="D16" s="149"/>
      <c r="E16" s="149"/>
      <c r="F16" s="152" t="s">
        <v>506</v>
      </c>
      <c r="G16" s="151">
        <f t="shared" si="5"/>
        <v>42507</v>
      </c>
      <c r="H16" s="151">
        <f t="shared" si="0"/>
        <v>42508</v>
      </c>
      <c r="I16" s="151">
        <f t="shared" si="1"/>
        <v>42512</v>
      </c>
      <c r="J16" s="151">
        <f t="shared" si="2"/>
        <v>42513</v>
      </c>
      <c r="K16" s="151">
        <f t="shared" si="3"/>
        <v>42514</v>
      </c>
      <c r="L16" s="156">
        <f t="shared" si="4"/>
        <v>42514</v>
      </c>
    </row>
    <row r="17" spans="1:13" ht="15">
      <c r="A17" s="151" t="s">
        <v>106</v>
      </c>
      <c r="B17" s="151" t="s">
        <v>505</v>
      </c>
      <c r="C17" s="151"/>
      <c r="D17" s="149"/>
      <c r="E17" s="149"/>
      <c r="F17" s="152" t="s">
        <v>507</v>
      </c>
      <c r="G17" s="151">
        <f t="shared" si="5"/>
        <v>42514</v>
      </c>
      <c r="H17" s="151">
        <f t="shared" si="0"/>
        <v>42515</v>
      </c>
      <c r="I17" s="151">
        <f t="shared" si="1"/>
        <v>42519</v>
      </c>
      <c r="J17" s="151">
        <f t="shared" si="2"/>
        <v>42520</v>
      </c>
      <c r="K17" s="151">
        <f t="shared" si="3"/>
        <v>42521</v>
      </c>
      <c r="L17" s="156">
        <f t="shared" si="4"/>
        <v>42521</v>
      </c>
    </row>
    <row r="18" spans="1:13" ht="15">
      <c r="A18" s="151" t="s">
        <v>501</v>
      </c>
      <c r="B18" s="151" t="s">
        <v>508</v>
      </c>
      <c r="C18" s="151"/>
      <c r="D18" s="149"/>
      <c r="E18" s="149"/>
      <c r="F18" s="152" t="s">
        <v>509</v>
      </c>
      <c r="G18" s="151">
        <f t="shared" si="5"/>
        <v>42521</v>
      </c>
      <c r="H18" s="151">
        <f t="shared" si="0"/>
        <v>42522</v>
      </c>
      <c r="I18" s="151">
        <f t="shared" si="1"/>
        <v>42526</v>
      </c>
      <c r="J18" s="151">
        <f t="shared" si="2"/>
        <v>42527</v>
      </c>
      <c r="K18" s="151">
        <f t="shared" si="3"/>
        <v>42528</v>
      </c>
      <c r="L18" s="156">
        <f t="shared" si="4"/>
        <v>42528</v>
      </c>
    </row>
    <row r="19" spans="1:13" ht="15">
      <c r="A19" s="151" t="s">
        <v>106</v>
      </c>
      <c r="B19" s="151" t="s">
        <v>508</v>
      </c>
      <c r="C19" s="151"/>
      <c r="D19" s="149"/>
      <c r="E19" s="149"/>
      <c r="F19" s="152" t="s">
        <v>510</v>
      </c>
      <c r="G19" s="151">
        <v>42893</v>
      </c>
      <c r="H19" s="151">
        <f>H18+7</f>
        <v>42529</v>
      </c>
      <c r="I19" s="151">
        <v>42898</v>
      </c>
      <c r="J19" s="151">
        <v>42899</v>
      </c>
      <c r="K19" s="151">
        <v>42900</v>
      </c>
      <c r="L19" s="156">
        <v>42900</v>
      </c>
    </row>
    <row r="20" spans="1:13" ht="15">
      <c r="A20" s="151" t="s">
        <v>501</v>
      </c>
      <c r="B20" s="151" t="s">
        <v>511</v>
      </c>
      <c r="C20" s="151"/>
      <c r="D20" s="149"/>
      <c r="E20" s="149"/>
      <c r="F20" s="152" t="s">
        <v>512</v>
      </c>
      <c r="G20" s="151">
        <v>42900</v>
      </c>
      <c r="H20" s="151">
        <f>H19+7</f>
        <v>42536</v>
      </c>
      <c r="I20" s="151">
        <v>42905</v>
      </c>
      <c r="J20" s="151">
        <v>42906</v>
      </c>
      <c r="K20" s="151">
        <v>42907</v>
      </c>
      <c r="L20" s="156">
        <v>42907</v>
      </c>
    </row>
    <row r="23" spans="1:13" ht="15">
      <c r="A23" s="589" t="s">
        <v>513</v>
      </c>
      <c r="B23" s="590"/>
      <c r="C23" s="591"/>
      <c r="D23" s="148"/>
      <c r="E23" s="148"/>
      <c r="F23" s="148" t="s">
        <v>473</v>
      </c>
      <c r="G23" s="148" t="s">
        <v>473</v>
      </c>
      <c r="H23" s="148" t="s">
        <v>13</v>
      </c>
      <c r="I23" s="598" t="s">
        <v>14</v>
      </c>
      <c r="J23" s="599"/>
      <c r="K23" s="599"/>
      <c r="L23" s="599"/>
      <c r="M23" s="600"/>
    </row>
    <row r="24" spans="1:13" ht="15">
      <c r="A24" s="592"/>
      <c r="B24" s="593"/>
      <c r="C24" s="594"/>
      <c r="D24" s="149"/>
      <c r="E24" s="149"/>
      <c r="F24" s="149" t="s">
        <v>445</v>
      </c>
      <c r="G24" s="150" t="s">
        <v>10</v>
      </c>
      <c r="H24" s="150" t="s">
        <v>514</v>
      </c>
      <c r="I24" s="150" t="s">
        <v>515</v>
      </c>
      <c r="J24" s="150" t="s">
        <v>516</v>
      </c>
      <c r="K24" s="150" t="s">
        <v>477</v>
      </c>
      <c r="L24" s="150" t="s">
        <v>517</v>
      </c>
      <c r="M24" s="155" t="s">
        <v>518</v>
      </c>
    </row>
    <row r="25" spans="1:13" ht="15">
      <c r="A25" s="151" t="s">
        <v>201</v>
      </c>
      <c r="B25" s="151" t="s">
        <v>491</v>
      </c>
      <c r="C25" s="151"/>
      <c r="D25" s="152"/>
      <c r="E25" s="151"/>
      <c r="F25" s="152" t="s">
        <v>482</v>
      </c>
      <c r="G25" s="151">
        <v>42495</v>
      </c>
      <c r="H25" s="151">
        <f>G25+1</f>
        <v>42496</v>
      </c>
      <c r="I25" s="151">
        <f t="shared" ref="I25:I29" si="6">H25+4</f>
        <v>42500</v>
      </c>
      <c r="J25" s="151">
        <f t="shared" ref="J25:J29" si="7">H25+5</f>
        <v>42501</v>
      </c>
      <c r="K25" s="157" t="s">
        <v>519</v>
      </c>
      <c r="L25" s="157" t="s">
        <v>519</v>
      </c>
      <c r="M25" s="158" t="s">
        <v>519</v>
      </c>
    </row>
    <row r="26" spans="1:13" ht="15">
      <c r="A26" s="151" t="s">
        <v>58</v>
      </c>
      <c r="B26" s="151" t="s">
        <v>491</v>
      </c>
      <c r="C26" s="151"/>
      <c r="D26" s="152"/>
      <c r="E26" s="151"/>
      <c r="F26" s="152" t="s">
        <v>483</v>
      </c>
      <c r="G26" s="151">
        <f t="shared" ref="G26:G29" si="8">G25+7</f>
        <v>42502</v>
      </c>
      <c r="H26" s="151">
        <f t="shared" ref="H26:H31" si="9">H25+7</f>
        <v>42503</v>
      </c>
      <c r="I26" s="151">
        <f t="shared" si="6"/>
        <v>42507</v>
      </c>
      <c r="J26" s="151">
        <f t="shared" si="7"/>
        <v>42508</v>
      </c>
      <c r="K26" s="157" t="s">
        <v>519</v>
      </c>
      <c r="L26" s="157" t="s">
        <v>519</v>
      </c>
      <c r="M26" s="158" t="s">
        <v>519</v>
      </c>
    </row>
    <row r="27" spans="1:13" ht="15">
      <c r="A27" s="151" t="s">
        <v>83</v>
      </c>
      <c r="B27" s="151" t="s">
        <v>491</v>
      </c>
      <c r="C27" s="151"/>
      <c r="D27" s="152"/>
      <c r="E27" s="151"/>
      <c r="F27" s="152" t="s">
        <v>486</v>
      </c>
      <c r="G27" s="151">
        <f t="shared" si="8"/>
        <v>42509</v>
      </c>
      <c r="H27" s="151">
        <f t="shared" si="9"/>
        <v>42510</v>
      </c>
      <c r="I27" s="151">
        <f t="shared" si="6"/>
        <v>42514</v>
      </c>
      <c r="J27" s="151">
        <f t="shared" si="7"/>
        <v>42515</v>
      </c>
      <c r="K27" s="157" t="s">
        <v>519</v>
      </c>
      <c r="L27" s="157" t="s">
        <v>519</v>
      </c>
      <c r="M27" s="158" t="s">
        <v>519</v>
      </c>
    </row>
    <row r="28" spans="1:13" ht="15">
      <c r="A28" s="151" t="s">
        <v>201</v>
      </c>
      <c r="B28" s="151" t="s">
        <v>520</v>
      </c>
      <c r="C28" s="151"/>
      <c r="D28" s="152"/>
      <c r="E28" s="151"/>
      <c r="F28" s="152" t="s">
        <v>488</v>
      </c>
      <c r="G28" s="151">
        <f t="shared" si="8"/>
        <v>42516</v>
      </c>
      <c r="H28" s="151">
        <f t="shared" si="9"/>
        <v>42517</v>
      </c>
      <c r="I28" s="151">
        <f t="shared" si="6"/>
        <v>42521</v>
      </c>
      <c r="J28" s="151">
        <f t="shared" si="7"/>
        <v>42522</v>
      </c>
      <c r="K28" s="157" t="s">
        <v>519</v>
      </c>
      <c r="L28" s="157" t="s">
        <v>519</v>
      </c>
      <c r="M28" s="158" t="s">
        <v>519</v>
      </c>
    </row>
    <row r="29" spans="1:13" ht="15">
      <c r="A29" s="151" t="s">
        <v>58</v>
      </c>
      <c r="B29" s="151" t="s">
        <v>520</v>
      </c>
      <c r="C29" s="151"/>
      <c r="D29" s="152"/>
      <c r="E29" s="151"/>
      <c r="F29" s="152" t="s">
        <v>489</v>
      </c>
      <c r="G29" s="151">
        <f t="shared" si="8"/>
        <v>42523</v>
      </c>
      <c r="H29" s="151">
        <f t="shared" si="9"/>
        <v>42524</v>
      </c>
      <c r="I29" s="151">
        <f t="shared" si="6"/>
        <v>42528</v>
      </c>
      <c r="J29" s="151">
        <f t="shared" si="7"/>
        <v>42529</v>
      </c>
      <c r="K29" s="157" t="s">
        <v>519</v>
      </c>
      <c r="L29" s="157" t="s">
        <v>519</v>
      </c>
      <c r="M29" s="158" t="s">
        <v>519</v>
      </c>
    </row>
    <row r="30" spans="1:13" ht="15">
      <c r="A30" s="151" t="s">
        <v>83</v>
      </c>
      <c r="B30" s="151" t="s">
        <v>520</v>
      </c>
      <c r="C30" s="151"/>
      <c r="D30" s="152"/>
      <c r="E30" s="151"/>
      <c r="F30" s="152" t="s">
        <v>490</v>
      </c>
      <c r="G30" s="151">
        <v>42895</v>
      </c>
      <c r="H30" s="151">
        <f t="shared" si="9"/>
        <v>42531</v>
      </c>
      <c r="I30" s="151">
        <v>42900</v>
      </c>
      <c r="J30" s="151">
        <v>42901</v>
      </c>
      <c r="K30" s="157"/>
      <c r="L30" s="157"/>
      <c r="M30" s="158"/>
    </row>
    <row r="31" spans="1:13" ht="15">
      <c r="A31" s="151" t="s">
        <v>201</v>
      </c>
      <c r="B31" s="151" t="s">
        <v>521</v>
      </c>
      <c r="C31" s="151"/>
      <c r="D31" s="152"/>
      <c r="E31" s="151"/>
      <c r="F31" s="152" t="s">
        <v>492</v>
      </c>
      <c r="G31" s="151">
        <v>42902</v>
      </c>
      <c r="H31" s="151">
        <f t="shared" si="9"/>
        <v>42538</v>
      </c>
      <c r="I31" s="151">
        <v>42907</v>
      </c>
      <c r="J31" s="151">
        <v>42908</v>
      </c>
      <c r="K31" s="157"/>
      <c r="L31" s="157"/>
      <c r="M31" s="158"/>
    </row>
    <row r="34" spans="1:11" ht="15">
      <c r="A34" s="589" t="s">
        <v>522</v>
      </c>
      <c r="B34" s="590"/>
      <c r="C34" s="591"/>
      <c r="D34" s="148"/>
      <c r="E34" s="148"/>
      <c r="F34" s="148" t="s">
        <v>494</v>
      </c>
      <c r="G34" s="148" t="s">
        <v>494</v>
      </c>
      <c r="H34" s="148" t="s">
        <v>13</v>
      </c>
      <c r="I34" s="598" t="s">
        <v>14</v>
      </c>
      <c r="J34" s="599"/>
      <c r="K34" s="600"/>
    </row>
    <row r="35" spans="1:11" ht="15">
      <c r="A35" s="592"/>
      <c r="B35" s="593"/>
      <c r="C35" s="594"/>
      <c r="D35" s="149"/>
      <c r="E35" s="149"/>
      <c r="F35" s="149" t="s">
        <v>445</v>
      </c>
      <c r="G35" s="149" t="s">
        <v>10</v>
      </c>
      <c r="H35" s="153" t="s">
        <v>523</v>
      </c>
      <c r="I35" s="150" t="s">
        <v>524</v>
      </c>
      <c r="J35" s="150" t="s">
        <v>525</v>
      </c>
      <c r="K35" s="155" t="s">
        <v>526</v>
      </c>
    </row>
    <row r="36" spans="1:11" ht="15">
      <c r="A36" s="154" t="s">
        <v>107</v>
      </c>
      <c r="B36" s="154" t="s">
        <v>491</v>
      </c>
      <c r="C36" s="154"/>
      <c r="D36" s="149"/>
      <c r="E36" s="149"/>
      <c r="F36" s="152" t="s">
        <v>503</v>
      </c>
      <c r="G36" s="151">
        <v>42493</v>
      </c>
      <c r="H36" s="151">
        <f>G36+1</f>
        <v>42494</v>
      </c>
      <c r="I36" s="151">
        <f t="shared" ref="I36:I40" si="10">H36+4</f>
        <v>42498</v>
      </c>
      <c r="J36" s="151">
        <f t="shared" ref="J36:J40" si="11">H36+5</f>
        <v>42499</v>
      </c>
      <c r="K36" s="156">
        <f t="shared" ref="K36:K40" si="12">+H36+7</f>
        <v>42501</v>
      </c>
    </row>
    <row r="37" spans="1:11" ht="15">
      <c r="A37" s="151" t="s">
        <v>186</v>
      </c>
      <c r="B37" s="151" t="s">
        <v>485</v>
      </c>
      <c r="C37" s="151"/>
      <c r="D37" s="149"/>
      <c r="E37" s="149"/>
      <c r="F37" s="152" t="s">
        <v>504</v>
      </c>
      <c r="G37" s="151">
        <f t="shared" ref="G37:G40" si="13">G36+7</f>
        <v>42500</v>
      </c>
      <c r="H37" s="151">
        <f t="shared" ref="H37:H42" si="14">H36+7</f>
        <v>42501</v>
      </c>
      <c r="I37" s="151">
        <f t="shared" si="10"/>
        <v>42505</v>
      </c>
      <c r="J37" s="151">
        <f t="shared" si="11"/>
        <v>42506</v>
      </c>
      <c r="K37" s="156">
        <f t="shared" si="12"/>
        <v>42508</v>
      </c>
    </row>
    <row r="38" spans="1:11" ht="15">
      <c r="A38" s="154" t="s">
        <v>60</v>
      </c>
      <c r="B38" s="154" t="s">
        <v>527</v>
      </c>
      <c r="C38" s="154"/>
      <c r="D38" s="149"/>
      <c r="E38" s="149"/>
      <c r="F38" s="152" t="s">
        <v>506</v>
      </c>
      <c r="G38" s="151">
        <f t="shared" si="13"/>
        <v>42507</v>
      </c>
      <c r="H38" s="151">
        <f t="shared" si="14"/>
        <v>42508</v>
      </c>
      <c r="I38" s="151">
        <f t="shared" si="10"/>
        <v>42512</v>
      </c>
      <c r="J38" s="151">
        <f t="shared" si="11"/>
        <v>42513</v>
      </c>
      <c r="K38" s="156">
        <f t="shared" si="12"/>
        <v>42515</v>
      </c>
    </row>
    <row r="39" spans="1:11" ht="15">
      <c r="A39" s="154" t="s">
        <v>107</v>
      </c>
      <c r="B39" s="154" t="s">
        <v>520</v>
      </c>
      <c r="C39" s="154"/>
      <c r="D39" s="149"/>
      <c r="E39" s="149"/>
      <c r="F39" s="152" t="s">
        <v>507</v>
      </c>
      <c r="G39" s="151">
        <f t="shared" si="13"/>
        <v>42514</v>
      </c>
      <c r="H39" s="151">
        <f t="shared" si="14"/>
        <v>42515</v>
      </c>
      <c r="I39" s="151">
        <f t="shared" si="10"/>
        <v>42519</v>
      </c>
      <c r="J39" s="151">
        <f t="shared" si="11"/>
        <v>42520</v>
      </c>
      <c r="K39" s="156">
        <f t="shared" si="12"/>
        <v>42522</v>
      </c>
    </row>
    <row r="40" spans="1:11" ht="15">
      <c r="A40" s="151" t="s">
        <v>186</v>
      </c>
      <c r="B40" s="151" t="s">
        <v>491</v>
      </c>
      <c r="C40" s="151"/>
      <c r="D40" s="149"/>
      <c r="E40" s="149"/>
      <c r="F40" s="152" t="s">
        <v>509</v>
      </c>
      <c r="G40" s="154">
        <f t="shared" si="13"/>
        <v>42521</v>
      </c>
      <c r="H40" s="151">
        <f t="shared" si="14"/>
        <v>42522</v>
      </c>
      <c r="I40" s="151">
        <f t="shared" si="10"/>
        <v>42526</v>
      </c>
      <c r="J40" s="151">
        <f t="shared" si="11"/>
        <v>42527</v>
      </c>
      <c r="K40" s="156">
        <f t="shared" si="12"/>
        <v>42529</v>
      </c>
    </row>
    <row r="41" spans="1:11" ht="15">
      <c r="A41" s="154" t="s">
        <v>60</v>
      </c>
      <c r="B41" s="154" t="s">
        <v>528</v>
      </c>
      <c r="C41" s="154"/>
      <c r="D41" s="149"/>
      <c r="E41" s="149"/>
      <c r="F41" s="152" t="s">
        <v>529</v>
      </c>
      <c r="G41" s="151">
        <v>42893</v>
      </c>
      <c r="H41" s="151">
        <f t="shared" si="14"/>
        <v>42529</v>
      </c>
      <c r="I41" s="151">
        <v>42898</v>
      </c>
      <c r="J41" s="151">
        <v>42899</v>
      </c>
      <c r="K41" s="156">
        <v>42901</v>
      </c>
    </row>
    <row r="42" spans="1:11" ht="15">
      <c r="A42" s="154" t="s">
        <v>107</v>
      </c>
      <c r="B42" s="154" t="s">
        <v>521</v>
      </c>
      <c r="C42" s="154"/>
      <c r="D42" s="149"/>
      <c r="E42" s="149"/>
      <c r="F42" s="152" t="s">
        <v>530</v>
      </c>
      <c r="G42" s="151">
        <v>42900</v>
      </c>
      <c r="H42" s="151">
        <f t="shared" si="14"/>
        <v>42536</v>
      </c>
      <c r="I42" s="151">
        <v>42905</v>
      </c>
      <c r="J42" s="151">
        <v>42906</v>
      </c>
      <c r="K42" s="156">
        <v>42908</v>
      </c>
    </row>
    <row r="45" spans="1:11" ht="15">
      <c r="A45" s="589" t="s">
        <v>531</v>
      </c>
      <c r="B45" s="590"/>
      <c r="C45" s="591"/>
      <c r="D45" s="148"/>
      <c r="E45" s="148"/>
      <c r="F45" s="148" t="s">
        <v>494</v>
      </c>
      <c r="G45" s="148" t="s">
        <v>494</v>
      </c>
      <c r="H45" s="148" t="s">
        <v>13</v>
      </c>
      <c r="I45" s="601" t="s">
        <v>14</v>
      </c>
      <c r="J45" s="603"/>
    </row>
    <row r="46" spans="1:11" ht="15">
      <c r="A46" s="592"/>
      <c r="B46" s="593"/>
      <c r="C46" s="594"/>
      <c r="D46" s="149"/>
      <c r="E46" s="149"/>
      <c r="F46" s="149" t="s">
        <v>445</v>
      </c>
      <c r="G46" s="150" t="s">
        <v>10</v>
      </c>
      <c r="H46" s="150" t="s">
        <v>523</v>
      </c>
      <c r="I46" s="150" t="s">
        <v>532</v>
      </c>
      <c r="J46" s="155" t="s">
        <v>533</v>
      </c>
    </row>
    <row r="47" spans="1:11" ht="15">
      <c r="A47" s="151" t="s">
        <v>219</v>
      </c>
      <c r="B47" s="151" t="s">
        <v>505</v>
      </c>
      <c r="C47" s="151"/>
      <c r="D47" s="149"/>
      <c r="E47" s="149"/>
      <c r="F47" s="152" t="s">
        <v>503</v>
      </c>
      <c r="G47" s="151">
        <v>42493</v>
      </c>
      <c r="H47" s="151">
        <f>G47+1</f>
        <v>42494</v>
      </c>
      <c r="I47" s="151">
        <f t="shared" ref="I47:I51" si="15">H47+5</f>
        <v>42499</v>
      </c>
      <c r="J47" s="156">
        <f t="shared" ref="J47:J51" si="16">H47+6</f>
        <v>42500</v>
      </c>
    </row>
    <row r="48" spans="1:11" ht="15">
      <c r="A48" s="151" t="s">
        <v>228</v>
      </c>
      <c r="B48" s="151" t="s">
        <v>534</v>
      </c>
      <c r="C48" s="151"/>
      <c r="D48" s="149"/>
      <c r="E48" s="149"/>
      <c r="F48" s="152" t="s">
        <v>504</v>
      </c>
      <c r="G48" s="151">
        <f t="shared" ref="G48:G51" si="17">G47+7</f>
        <v>42500</v>
      </c>
      <c r="H48" s="151">
        <f t="shared" ref="H48:H50" si="18">H47+7</f>
        <v>42501</v>
      </c>
      <c r="I48" s="151">
        <f t="shared" si="15"/>
        <v>42506</v>
      </c>
      <c r="J48" s="156">
        <f t="shared" si="16"/>
        <v>42507</v>
      </c>
    </row>
    <row r="49" spans="1:10" ht="15">
      <c r="A49" s="151" t="s">
        <v>219</v>
      </c>
      <c r="B49" s="151" t="s">
        <v>508</v>
      </c>
      <c r="C49" s="151"/>
      <c r="D49" s="149"/>
      <c r="E49" s="149"/>
      <c r="F49" s="152" t="s">
        <v>506</v>
      </c>
      <c r="G49" s="151">
        <f t="shared" si="17"/>
        <v>42507</v>
      </c>
      <c r="H49" s="151">
        <f t="shared" si="18"/>
        <v>42508</v>
      </c>
      <c r="I49" s="151">
        <f t="shared" si="15"/>
        <v>42513</v>
      </c>
      <c r="J49" s="156">
        <f t="shared" si="16"/>
        <v>42514</v>
      </c>
    </row>
    <row r="50" spans="1:10" ht="15">
      <c r="A50" s="151" t="s">
        <v>228</v>
      </c>
      <c r="B50" s="151" t="s">
        <v>90</v>
      </c>
      <c r="C50" s="151"/>
      <c r="D50" s="149"/>
      <c r="E50" s="149"/>
      <c r="F50" s="152" t="s">
        <v>507</v>
      </c>
      <c r="G50" s="151">
        <f t="shared" si="17"/>
        <v>42514</v>
      </c>
      <c r="H50" s="151">
        <f t="shared" si="18"/>
        <v>42515</v>
      </c>
      <c r="I50" s="151">
        <f t="shared" si="15"/>
        <v>42520</v>
      </c>
      <c r="J50" s="156">
        <f t="shared" si="16"/>
        <v>42521</v>
      </c>
    </row>
    <row r="51" spans="1:10" ht="15">
      <c r="A51" s="151" t="s">
        <v>219</v>
      </c>
      <c r="B51" s="151" t="s">
        <v>511</v>
      </c>
      <c r="C51" s="151"/>
      <c r="D51" s="149"/>
      <c r="E51" s="149"/>
      <c r="F51" s="152" t="s">
        <v>509</v>
      </c>
      <c r="G51" s="151">
        <f t="shared" si="17"/>
        <v>42521</v>
      </c>
      <c r="H51" s="151">
        <f>G51+1</f>
        <v>42522</v>
      </c>
      <c r="I51" s="151">
        <f t="shared" si="15"/>
        <v>42527</v>
      </c>
      <c r="J51" s="156">
        <f t="shared" si="16"/>
        <v>42528</v>
      </c>
    </row>
    <row r="52" spans="1:10" ht="15">
      <c r="A52" s="151" t="s">
        <v>228</v>
      </c>
      <c r="B52" s="151" t="s">
        <v>134</v>
      </c>
      <c r="C52" s="151"/>
      <c r="D52" s="149"/>
      <c r="E52" s="149"/>
      <c r="F52" s="152" t="s">
        <v>535</v>
      </c>
      <c r="G52" s="151">
        <v>42893</v>
      </c>
      <c r="H52" s="151">
        <v>42894</v>
      </c>
      <c r="I52" s="151">
        <v>42899</v>
      </c>
      <c r="J52" s="156">
        <v>42900</v>
      </c>
    </row>
    <row r="53" spans="1:10" ht="15">
      <c r="A53" s="151" t="s">
        <v>219</v>
      </c>
      <c r="B53" s="151" t="s">
        <v>536</v>
      </c>
      <c r="C53" s="151"/>
      <c r="D53" s="149"/>
      <c r="E53" s="149"/>
      <c r="F53" s="152" t="s">
        <v>537</v>
      </c>
      <c r="G53" s="151">
        <v>42900</v>
      </c>
      <c r="H53" s="151">
        <v>42901</v>
      </c>
      <c r="I53" s="151">
        <v>42906</v>
      </c>
      <c r="J53" s="156">
        <v>42907</v>
      </c>
    </row>
  </sheetData>
  <mergeCells count="10">
    <mergeCell ref="I1:M1"/>
    <mergeCell ref="I12:L12"/>
    <mergeCell ref="I23:M23"/>
    <mergeCell ref="I34:K34"/>
    <mergeCell ref="I45:J45"/>
    <mergeCell ref="A23:C24"/>
    <mergeCell ref="A34:C35"/>
    <mergeCell ref="A1:C2"/>
    <mergeCell ref="A12:C13"/>
    <mergeCell ref="A45:C46"/>
  </mergeCells>
  <phoneticPr fontId="119" type="noConversion"/>
  <pageMargins left="0.75" right="0.75" top="1" bottom="1" header="0.51180555555555596" footer="0.51180555555555596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opLeftCell="A73" workbookViewId="0">
      <selection activeCell="A90" sqref="A90"/>
    </sheetView>
  </sheetViews>
  <sheetFormatPr defaultColWidth="9" defaultRowHeight="13.5"/>
  <cols>
    <col min="1" max="1" width="27.125" customWidth="1"/>
    <col min="2" max="2" width="16.375" customWidth="1"/>
    <col min="3" max="3" width="14.125" customWidth="1"/>
    <col min="4" max="4" width="12.625" customWidth="1"/>
    <col min="5" max="6" width="13.375" customWidth="1"/>
    <col min="7" max="10" width="11.375" customWidth="1"/>
  </cols>
  <sheetData>
    <row r="1" spans="1:10" ht="23.25">
      <c r="A1" s="615" t="s">
        <v>538</v>
      </c>
      <c r="B1" s="616"/>
      <c r="C1" s="616"/>
      <c r="D1" s="616"/>
      <c r="E1" s="617"/>
      <c r="F1" s="617"/>
      <c r="G1" s="617"/>
      <c r="H1" s="617"/>
      <c r="I1" s="617"/>
      <c r="J1" s="618"/>
    </row>
    <row r="2" spans="1:10" ht="15">
      <c r="A2" s="619"/>
      <c r="B2" s="620"/>
      <c r="C2" s="620"/>
      <c r="D2" s="620"/>
      <c r="E2" s="620"/>
      <c r="F2" s="620"/>
      <c r="G2" s="620"/>
      <c r="H2" s="620"/>
      <c r="I2" s="620"/>
      <c r="J2" s="621"/>
    </row>
    <row r="3" spans="1:10" ht="15.75">
      <c r="A3" s="20"/>
      <c r="B3" s="21"/>
      <c r="C3" s="22"/>
      <c r="D3" s="23"/>
      <c r="E3" s="22"/>
      <c r="F3" s="24"/>
      <c r="G3" s="25"/>
      <c r="H3" s="26"/>
      <c r="I3" s="25"/>
      <c r="J3" s="86"/>
    </row>
    <row r="4" spans="1:10" s="17" customFormat="1" ht="63">
      <c r="A4" s="27" t="s">
        <v>539</v>
      </c>
      <c r="B4" s="28" t="s">
        <v>540</v>
      </c>
      <c r="C4" s="28" t="s">
        <v>541</v>
      </c>
      <c r="D4" s="29" t="s">
        <v>542</v>
      </c>
      <c r="E4" s="30" t="s">
        <v>543</v>
      </c>
      <c r="F4" s="31" t="s">
        <v>544</v>
      </c>
      <c r="G4" s="30" t="s">
        <v>545</v>
      </c>
      <c r="H4" s="30" t="s">
        <v>546</v>
      </c>
      <c r="I4" s="30" t="s">
        <v>547</v>
      </c>
      <c r="J4" s="87" t="s">
        <v>548</v>
      </c>
    </row>
    <row r="5" spans="1:10" s="17" customFormat="1" ht="15">
      <c r="A5" s="32" t="s">
        <v>116</v>
      </c>
      <c r="B5" s="33" t="s">
        <v>549</v>
      </c>
      <c r="C5" s="34" t="s">
        <v>248</v>
      </c>
      <c r="D5" s="35" t="s">
        <v>550</v>
      </c>
      <c r="E5" s="35">
        <v>42852</v>
      </c>
      <c r="F5" s="36">
        <v>42853.708333333299</v>
      </c>
      <c r="G5" s="37">
        <v>42853</v>
      </c>
      <c r="H5" s="38">
        <v>42857</v>
      </c>
      <c r="I5" s="38">
        <v>42859</v>
      </c>
      <c r="J5" s="88">
        <v>42863</v>
      </c>
    </row>
    <row r="6" spans="1:10" s="17" customFormat="1" ht="15">
      <c r="A6" s="32" t="s">
        <v>76</v>
      </c>
      <c r="B6" s="33" t="s">
        <v>551</v>
      </c>
      <c r="C6" s="34" t="s">
        <v>248</v>
      </c>
      <c r="D6" s="38" t="s">
        <v>552</v>
      </c>
      <c r="E6" s="38">
        <v>42860</v>
      </c>
      <c r="F6" s="36">
        <v>42860.708333333299</v>
      </c>
      <c r="G6" s="39">
        <v>42863</v>
      </c>
      <c r="H6" s="38">
        <v>42864</v>
      </c>
      <c r="I6" s="38">
        <v>42866</v>
      </c>
      <c r="J6" s="88">
        <v>42870</v>
      </c>
    </row>
    <row r="7" spans="1:10" s="17" customFormat="1" ht="15">
      <c r="A7" s="32" t="s">
        <v>99</v>
      </c>
      <c r="B7" s="33" t="s">
        <v>553</v>
      </c>
      <c r="C7" s="34" t="s">
        <v>248</v>
      </c>
      <c r="D7" s="38" t="s">
        <v>554</v>
      </c>
      <c r="E7" s="38">
        <v>42867</v>
      </c>
      <c r="F7" s="36">
        <v>42867.708333333299</v>
      </c>
      <c r="G7" s="39">
        <v>42870</v>
      </c>
      <c r="H7" s="38">
        <v>42871</v>
      </c>
      <c r="I7" s="38">
        <v>42873</v>
      </c>
      <c r="J7" s="88">
        <v>42877</v>
      </c>
    </row>
    <row r="8" spans="1:10" s="17" customFormat="1" ht="15">
      <c r="A8" s="32" t="s">
        <v>116</v>
      </c>
      <c r="B8" s="33" t="s">
        <v>555</v>
      </c>
      <c r="C8" s="34" t="s">
        <v>248</v>
      </c>
      <c r="D8" s="38" t="s">
        <v>556</v>
      </c>
      <c r="E8" s="38">
        <v>42874</v>
      </c>
      <c r="F8" s="36">
        <v>42874.708333333299</v>
      </c>
      <c r="G8" s="39">
        <v>42877</v>
      </c>
      <c r="H8" s="38">
        <v>42878</v>
      </c>
      <c r="I8" s="38">
        <v>42880</v>
      </c>
      <c r="J8" s="88">
        <v>42884</v>
      </c>
    </row>
    <row r="9" spans="1:10" s="17" customFormat="1" ht="15">
      <c r="A9" s="40" t="s">
        <v>76</v>
      </c>
      <c r="B9" s="41" t="s">
        <v>557</v>
      </c>
      <c r="C9" s="42" t="s">
        <v>248</v>
      </c>
      <c r="D9" s="43" t="s">
        <v>558</v>
      </c>
      <c r="E9" s="43">
        <v>42881</v>
      </c>
      <c r="F9" s="44">
        <v>42881.708333333299</v>
      </c>
      <c r="G9" s="45">
        <v>42884</v>
      </c>
      <c r="H9" s="43">
        <v>42885</v>
      </c>
      <c r="I9" s="43">
        <v>42887</v>
      </c>
      <c r="J9" s="89">
        <v>42891</v>
      </c>
    </row>
    <row r="10" spans="1:10" s="17" customFormat="1" ht="15">
      <c r="A10" s="622"/>
      <c r="B10" s="623"/>
      <c r="C10" s="623"/>
      <c r="D10" s="623"/>
      <c r="E10" s="623"/>
      <c r="F10" s="623"/>
      <c r="G10" s="623"/>
      <c r="H10" s="623"/>
      <c r="I10" s="623"/>
      <c r="J10" s="624"/>
    </row>
    <row r="11" spans="1:10" s="17" customFormat="1" ht="15.75">
      <c r="A11" s="46"/>
      <c r="B11" s="47"/>
      <c r="C11" s="48"/>
      <c r="D11" s="49"/>
      <c r="E11" s="48"/>
      <c r="F11" s="50"/>
      <c r="G11" s="51"/>
      <c r="H11" s="26"/>
      <c r="I11" s="51"/>
      <c r="J11" s="90"/>
    </row>
    <row r="12" spans="1:10" s="17" customFormat="1" ht="63">
      <c r="A12" s="27" t="s">
        <v>539</v>
      </c>
      <c r="B12" s="28" t="s">
        <v>540</v>
      </c>
      <c r="C12" s="28" t="s">
        <v>541</v>
      </c>
      <c r="D12" s="29" t="s">
        <v>542</v>
      </c>
      <c r="E12" s="30" t="s">
        <v>543</v>
      </c>
      <c r="F12" s="31" t="s">
        <v>544</v>
      </c>
      <c r="G12" s="30" t="s">
        <v>545</v>
      </c>
      <c r="H12" s="30" t="s">
        <v>546</v>
      </c>
      <c r="I12" s="30" t="s">
        <v>547</v>
      </c>
      <c r="J12" s="87" t="s">
        <v>559</v>
      </c>
    </row>
    <row r="13" spans="1:10" s="17" customFormat="1" ht="15">
      <c r="A13" s="32" t="s">
        <v>181</v>
      </c>
      <c r="B13" s="33" t="s">
        <v>560</v>
      </c>
      <c r="C13" s="34" t="s">
        <v>248</v>
      </c>
      <c r="D13" s="35" t="s">
        <v>561</v>
      </c>
      <c r="E13" s="35">
        <v>42857</v>
      </c>
      <c r="F13" s="36">
        <v>42857.708333333299</v>
      </c>
      <c r="G13" s="39">
        <v>42858</v>
      </c>
      <c r="H13" s="38">
        <v>42859</v>
      </c>
      <c r="I13" s="38">
        <v>42861</v>
      </c>
      <c r="J13" s="88">
        <v>42865</v>
      </c>
    </row>
    <row r="14" spans="1:10" s="17" customFormat="1" ht="15">
      <c r="A14" s="32" t="s">
        <v>452</v>
      </c>
      <c r="B14" s="33" t="s">
        <v>562</v>
      </c>
      <c r="C14" s="34" t="s">
        <v>248</v>
      </c>
      <c r="D14" s="38" t="s">
        <v>563</v>
      </c>
      <c r="E14" s="38">
        <v>42864</v>
      </c>
      <c r="F14" s="36">
        <v>42864.708333333299</v>
      </c>
      <c r="G14" s="39">
        <v>42865</v>
      </c>
      <c r="H14" s="38">
        <v>42866</v>
      </c>
      <c r="I14" s="38">
        <v>42868</v>
      </c>
      <c r="J14" s="88">
        <v>42872</v>
      </c>
    </row>
    <row r="15" spans="1:10" s="17" customFormat="1" ht="15">
      <c r="A15" s="32" t="s">
        <v>181</v>
      </c>
      <c r="B15" s="33" t="s">
        <v>564</v>
      </c>
      <c r="C15" s="34" t="s">
        <v>248</v>
      </c>
      <c r="D15" s="38" t="s">
        <v>565</v>
      </c>
      <c r="E15" s="38">
        <v>42871</v>
      </c>
      <c r="F15" s="36">
        <v>42871.708333333299</v>
      </c>
      <c r="G15" s="39">
        <v>42872</v>
      </c>
      <c r="H15" s="38">
        <v>42873</v>
      </c>
      <c r="I15" s="38">
        <v>42875</v>
      </c>
      <c r="J15" s="88">
        <v>42879</v>
      </c>
    </row>
    <row r="16" spans="1:10" s="17" customFormat="1" ht="15">
      <c r="A16" s="32" t="s">
        <v>452</v>
      </c>
      <c r="B16" s="33" t="s">
        <v>566</v>
      </c>
      <c r="C16" s="34" t="s">
        <v>248</v>
      </c>
      <c r="D16" s="38" t="s">
        <v>567</v>
      </c>
      <c r="E16" s="38">
        <v>42878</v>
      </c>
      <c r="F16" s="36">
        <v>42878.708333333299</v>
      </c>
      <c r="G16" s="39">
        <v>42879</v>
      </c>
      <c r="H16" s="38">
        <v>42880</v>
      </c>
      <c r="I16" s="38">
        <v>42882</v>
      </c>
      <c r="J16" s="88">
        <v>42886</v>
      </c>
    </row>
    <row r="17" spans="1:10" s="17" customFormat="1" ht="15">
      <c r="A17" s="40" t="str">
        <f>A15</f>
        <v>ALDI WAVE</v>
      </c>
      <c r="B17" s="41" t="s">
        <v>568</v>
      </c>
      <c r="C17" s="42" t="s">
        <v>248</v>
      </c>
      <c r="D17" s="43" t="s">
        <v>569</v>
      </c>
      <c r="E17" s="43">
        <v>42885</v>
      </c>
      <c r="F17" s="52">
        <v>42885</v>
      </c>
      <c r="G17" s="53">
        <v>42886</v>
      </c>
      <c r="H17" s="43">
        <v>42887</v>
      </c>
      <c r="I17" s="43">
        <v>42889</v>
      </c>
      <c r="J17" s="89">
        <v>42893</v>
      </c>
    </row>
    <row r="18" spans="1:10" s="17" customFormat="1" ht="15">
      <c r="A18" s="622"/>
      <c r="B18" s="623"/>
      <c r="C18" s="623"/>
      <c r="D18" s="623"/>
      <c r="E18" s="623"/>
      <c r="F18" s="623"/>
      <c r="G18" s="623"/>
      <c r="H18" s="623"/>
      <c r="I18" s="623"/>
      <c r="J18" s="624"/>
    </row>
    <row r="19" spans="1:10" s="17" customFormat="1" ht="15.75">
      <c r="A19" s="46"/>
      <c r="B19" s="47"/>
      <c r="C19" s="48"/>
      <c r="D19" s="49"/>
      <c r="E19" s="48"/>
      <c r="F19" s="50"/>
      <c r="G19" s="51"/>
      <c r="H19" s="26"/>
      <c r="I19" s="51"/>
      <c r="J19" s="90"/>
    </row>
    <row r="20" spans="1:10" s="17" customFormat="1" ht="63">
      <c r="A20" s="27" t="s">
        <v>539</v>
      </c>
      <c r="B20" s="28" t="s">
        <v>540</v>
      </c>
      <c r="C20" s="28" t="s">
        <v>541</v>
      </c>
      <c r="D20" s="29" t="s">
        <v>542</v>
      </c>
      <c r="E20" s="30" t="s">
        <v>543</v>
      </c>
      <c r="F20" s="31" t="s">
        <v>544</v>
      </c>
      <c r="G20" s="30" t="s">
        <v>545</v>
      </c>
      <c r="H20" s="30" t="s">
        <v>546</v>
      </c>
      <c r="I20" s="30" t="s">
        <v>547</v>
      </c>
      <c r="J20" s="87" t="s">
        <v>570</v>
      </c>
    </row>
    <row r="21" spans="1:10" s="17" customFormat="1" ht="15">
      <c r="A21" s="32" t="s">
        <v>187</v>
      </c>
      <c r="B21" s="33" t="s">
        <v>571</v>
      </c>
      <c r="C21" s="34" t="s">
        <v>248</v>
      </c>
      <c r="D21" s="38" t="s">
        <v>572</v>
      </c>
      <c r="E21" s="38">
        <v>42851</v>
      </c>
      <c r="F21" s="36">
        <v>42851.708333333299</v>
      </c>
      <c r="G21" s="39">
        <v>42852</v>
      </c>
      <c r="H21" s="38">
        <v>42853</v>
      </c>
      <c r="I21" s="38">
        <v>42857</v>
      </c>
      <c r="J21" s="88">
        <v>42861</v>
      </c>
    </row>
    <row r="22" spans="1:10" s="17" customFormat="1" ht="15">
      <c r="A22" s="32" t="s">
        <v>187</v>
      </c>
      <c r="B22" s="33" t="s">
        <v>571</v>
      </c>
      <c r="C22" s="34" t="s">
        <v>248</v>
      </c>
      <c r="D22" s="35" t="s">
        <v>573</v>
      </c>
      <c r="E22" s="35">
        <v>42858</v>
      </c>
      <c r="F22" s="36">
        <v>42858.708333333299</v>
      </c>
      <c r="G22" s="39">
        <v>42859</v>
      </c>
      <c r="H22" s="38">
        <v>42860</v>
      </c>
      <c r="I22" s="38">
        <v>42864</v>
      </c>
      <c r="J22" s="88">
        <v>42868</v>
      </c>
    </row>
    <row r="23" spans="1:10" s="17" customFormat="1" ht="15">
      <c r="A23" s="32" t="s">
        <v>220</v>
      </c>
      <c r="B23" s="33" t="s">
        <v>574</v>
      </c>
      <c r="C23" s="34" t="s">
        <v>248</v>
      </c>
      <c r="D23" s="38" t="s">
        <v>575</v>
      </c>
      <c r="E23" s="38">
        <v>42865</v>
      </c>
      <c r="F23" s="36">
        <v>42865.708333333299</v>
      </c>
      <c r="G23" s="39">
        <v>42866</v>
      </c>
      <c r="H23" s="38">
        <v>42867</v>
      </c>
      <c r="I23" s="38">
        <v>42871</v>
      </c>
      <c r="J23" s="88">
        <v>42875</v>
      </c>
    </row>
    <row r="24" spans="1:10" s="17" customFormat="1" ht="15">
      <c r="A24" s="32" t="s">
        <v>187</v>
      </c>
      <c r="B24" s="33" t="s">
        <v>576</v>
      </c>
      <c r="C24" s="34" t="s">
        <v>248</v>
      </c>
      <c r="D24" s="38" t="s">
        <v>577</v>
      </c>
      <c r="E24" s="38">
        <v>42872</v>
      </c>
      <c r="F24" s="36">
        <v>42872.708333333299</v>
      </c>
      <c r="G24" s="39">
        <v>42873</v>
      </c>
      <c r="H24" s="38">
        <v>42874</v>
      </c>
      <c r="I24" s="38">
        <v>42878</v>
      </c>
      <c r="J24" s="88">
        <v>42882</v>
      </c>
    </row>
    <row r="25" spans="1:10" s="17" customFormat="1" ht="15">
      <c r="A25" s="32" t="s">
        <v>220</v>
      </c>
      <c r="B25" s="33" t="s">
        <v>578</v>
      </c>
      <c r="C25" s="34" t="s">
        <v>248</v>
      </c>
      <c r="D25" s="38" t="s">
        <v>579</v>
      </c>
      <c r="E25" s="38">
        <v>42879</v>
      </c>
      <c r="F25" s="36">
        <v>42879.708333333299</v>
      </c>
      <c r="G25" s="39">
        <v>42880</v>
      </c>
      <c r="H25" s="38">
        <v>42881</v>
      </c>
      <c r="I25" s="38">
        <v>42885</v>
      </c>
      <c r="J25" s="88">
        <v>42889</v>
      </c>
    </row>
    <row r="26" spans="1:10" s="17" customFormat="1" ht="15">
      <c r="A26" s="622"/>
      <c r="B26" s="623"/>
      <c r="C26" s="623"/>
      <c r="D26" s="623"/>
      <c r="E26" s="623"/>
      <c r="F26" s="623"/>
      <c r="G26" s="623"/>
      <c r="H26" s="623"/>
      <c r="I26" s="623"/>
      <c r="J26" s="624"/>
    </row>
    <row r="27" spans="1:10" s="17" customFormat="1" ht="15.75">
      <c r="A27" s="46"/>
      <c r="B27" s="47"/>
      <c r="C27" s="48"/>
      <c r="D27" s="49"/>
      <c r="E27" s="48"/>
      <c r="F27" s="50"/>
      <c r="G27" s="51"/>
      <c r="H27" s="26"/>
      <c r="I27" s="51"/>
      <c r="J27" s="90"/>
    </row>
    <row r="28" spans="1:10" s="17" customFormat="1" ht="63">
      <c r="A28" s="54" t="s">
        <v>539</v>
      </c>
      <c r="B28" s="55" t="s">
        <v>540</v>
      </c>
      <c r="C28" s="55" t="s">
        <v>541</v>
      </c>
      <c r="D28" s="56" t="s">
        <v>542</v>
      </c>
      <c r="E28" s="57" t="s">
        <v>543</v>
      </c>
      <c r="F28" s="58" t="s">
        <v>544</v>
      </c>
      <c r="G28" s="57" t="s">
        <v>545</v>
      </c>
      <c r="H28" s="57" t="s">
        <v>546</v>
      </c>
      <c r="I28" s="57" t="s">
        <v>547</v>
      </c>
      <c r="J28" s="91" t="s">
        <v>580</v>
      </c>
    </row>
    <row r="29" spans="1:10" s="17" customFormat="1" ht="15">
      <c r="A29" s="32" t="s">
        <v>465</v>
      </c>
      <c r="B29" s="33" t="s">
        <v>581</v>
      </c>
      <c r="C29" s="34" t="s">
        <v>248</v>
      </c>
      <c r="D29" s="35" t="s">
        <v>582</v>
      </c>
      <c r="E29" s="35">
        <v>42853</v>
      </c>
      <c r="F29" s="36">
        <v>42856.708333333299</v>
      </c>
      <c r="G29" s="39">
        <v>42857</v>
      </c>
      <c r="H29" s="38">
        <v>42858</v>
      </c>
      <c r="I29" s="38">
        <v>42861</v>
      </c>
      <c r="J29" s="88">
        <v>42865</v>
      </c>
    </row>
    <row r="30" spans="1:10" s="17" customFormat="1" ht="15">
      <c r="A30" s="32" t="s">
        <v>146</v>
      </c>
      <c r="B30" s="33" t="s">
        <v>467</v>
      </c>
      <c r="C30" s="34" t="s">
        <v>248</v>
      </c>
      <c r="D30" s="38" t="s">
        <v>583</v>
      </c>
      <c r="E30" s="38">
        <v>42863</v>
      </c>
      <c r="F30" s="36">
        <v>42863.708333333299</v>
      </c>
      <c r="G30" s="39">
        <v>42864</v>
      </c>
      <c r="H30" s="38">
        <v>42865</v>
      </c>
      <c r="I30" s="38">
        <v>42868</v>
      </c>
      <c r="J30" s="88">
        <v>42872</v>
      </c>
    </row>
    <row r="31" spans="1:10" s="17" customFormat="1" ht="15">
      <c r="A31" s="32" t="s">
        <v>156</v>
      </c>
      <c r="B31" s="33" t="s">
        <v>468</v>
      </c>
      <c r="C31" s="34" t="s">
        <v>248</v>
      </c>
      <c r="D31" s="38" t="s">
        <v>584</v>
      </c>
      <c r="E31" s="38">
        <v>42870</v>
      </c>
      <c r="F31" s="36">
        <v>42870.708333333299</v>
      </c>
      <c r="G31" s="39">
        <v>42871</v>
      </c>
      <c r="H31" s="38">
        <v>42872</v>
      </c>
      <c r="I31" s="38">
        <v>42875</v>
      </c>
      <c r="J31" s="88">
        <v>42879</v>
      </c>
    </row>
    <row r="32" spans="1:10" s="17" customFormat="1" ht="15">
      <c r="A32" s="32" t="s">
        <v>465</v>
      </c>
      <c r="B32" s="33" t="s">
        <v>585</v>
      </c>
      <c r="C32" s="34" t="s">
        <v>248</v>
      </c>
      <c r="D32" s="38" t="s">
        <v>586</v>
      </c>
      <c r="E32" s="38">
        <v>42877</v>
      </c>
      <c r="F32" s="36">
        <v>42877.708333333299</v>
      </c>
      <c r="G32" s="39">
        <v>42878</v>
      </c>
      <c r="H32" s="38">
        <v>42879</v>
      </c>
      <c r="I32" s="38">
        <v>42882</v>
      </c>
      <c r="J32" s="88">
        <v>42886</v>
      </c>
    </row>
    <row r="33" spans="1:21" s="17" customFormat="1" ht="15">
      <c r="A33" s="32" t="s">
        <v>146</v>
      </c>
      <c r="B33" s="33" t="s">
        <v>470</v>
      </c>
      <c r="C33" s="34" t="s">
        <v>248</v>
      </c>
      <c r="D33" s="38" t="s">
        <v>587</v>
      </c>
      <c r="E33" s="38">
        <v>42884</v>
      </c>
      <c r="F33" s="59">
        <v>42884.708333333299</v>
      </c>
      <c r="G33" s="60">
        <v>42885</v>
      </c>
      <c r="H33" s="38">
        <v>42886</v>
      </c>
      <c r="I33" s="38">
        <v>42889</v>
      </c>
      <c r="J33" s="88">
        <v>42893</v>
      </c>
    </row>
    <row r="34" spans="1:21" s="17" customFormat="1"/>
    <row r="35" spans="1:21" s="17" customFormat="1"/>
    <row r="36" spans="1:21" s="18" customFormat="1" ht="36" customHeight="1">
      <c r="A36" s="604" t="s">
        <v>588</v>
      </c>
      <c r="B36" s="605"/>
      <c r="C36" s="605"/>
      <c r="D36" s="605"/>
      <c r="E36" s="606"/>
      <c r="F36" s="606"/>
      <c r="G36" s="606"/>
      <c r="H36" s="606"/>
      <c r="I36" s="606"/>
      <c r="J36" s="607"/>
      <c r="K36" s="92"/>
      <c r="L36" s="93"/>
      <c r="M36" s="93"/>
      <c r="N36" s="94"/>
      <c r="O36" s="94"/>
      <c r="P36" s="95"/>
      <c r="Q36" s="95"/>
      <c r="R36" s="95"/>
      <c r="S36" s="95"/>
      <c r="T36" s="95"/>
      <c r="U36" s="95"/>
    </row>
    <row r="37" spans="1:21" s="19" customFormat="1" ht="15">
      <c r="A37" s="608"/>
      <c r="B37" s="608"/>
      <c r="C37" s="608"/>
      <c r="D37" s="608"/>
      <c r="E37" s="609"/>
      <c r="F37" s="609"/>
      <c r="G37" s="609"/>
      <c r="H37" s="609"/>
      <c r="I37" s="609"/>
      <c r="J37" s="96"/>
      <c r="K37" s="96"/>
      <c r="L37" s="96"/>
      <c r="M37" s="96"/>
      <c r="N37" s="96"/>
      <c r="O37" s="96"/>
    </row>
    <row r="38" spans="1:21" s="19" customFormat="1" ht="15.75">
      <c r="A38" s="61"/>
      <c r="B38" s="62"/>
      <c r="C38" s="63"/>
      <c r="D38" s="63"/>
      <c r="E38" s="64"/>
      <c r="F38" s="62"/>
      <c r="G38" s="65"/>
      <c r="H38" s="64"/>
      <c r="I38" s="64"/>
      <c r="J38" s="64"/>
      <c r="K38" s="64"/>
      <c r="L38" s="64"/>
      <c r="M38" s="64"/>
      <c r="N38" s="64"/>
      <c r="O38" s="97"/>
    </row>
    <row r="39" spans="1:21" s="19" customFormat="1" ht="37.5" customHeight="1">
      <c r="A39" s="66" t="s">
        <v>539</v>
      </c>
      <c r="B39" s="67" t="s">
        <v>540</v>
      </c>
      <c r="C39" s="67" t="s">
        <v>541</v>
      </c>
      <c r="D39" s="68" t="s">
        <v>589</v>
      </c>
      <c r="E39" s="69" t="s">
        <v>544</v>
      </c>
      <c r="F39" s="68" t="s">
        <v>546</v>
      </c>
      <c r="G39" s="70" t="s">
        <v>590</v>
      </c>
      <c r="H39" s="71" t="s">
        <v>591</v>
      </c>
      <c r="I39" s="68" t="s">
        <v>592</v>
      </c>
      <c r="J39" s="68" t="s">
        <v>548</v>
      </c>
      <c r="K39" s="68" t="s">
        <v>593</v>
      </c>
      <c r="L39" s="68" t="s">
        <v>570</v>
      </c>
      <c r="M39" s="68" t="s">
        <v>594</v>
      </c>
      <c r="N39" s="69" t="s">
        <v>595</v>
      </c>
      <c r="O39" s="98" t="s">
        <v>596</v>
      </c>
    </row>
    <row r="40" spans="1:21" s="17" customFormat="1" ht="18">
      <c r="A40" s="72" t="s">
        <v>597</v>
      </c>
      <c r="B40" s="73" t="s">
        <v>598</v>
      </c>
      <c r="C40" s="74" t="s">
        <v>599</v>
      </c>
      <c r="D40" s="75">
        <v>42850</v>
      </c>
      <c r="E40" s="76">
        <v>42850.708333333299</v>
      </c>
      <c r="F40" s="75">
        <v>42853</v>
      </c>
      <c r="G40" s="75">
        <v>42860</v>
      </c>
      <c r="H40" s="75" t="s">
        <v>419</v>
      </c>
      <c r="I40" s="75" t="s">
        <v>419</v>
      </c>
      <c r="J40" s="75" t="s">
        <v>419</v>
      </c>
      <c r="K40" s="75">
        <v>42863</v>
      </c>
      <c r="L40" s="75" t="s">
        <v>419</v>
      </c>
      <c r="M40" s="75" t="s">
        <v>419</v>
      </c>
      <c r="N40" s="75" t="s">
        <v>419</v>
      </c>
      <c r="O40" s="99" t="s">
        <v>419</v>
      </c>
    </row>
    <row r="41" spans="1:21" s="17" customFormat="1" ht="18">
      <c r="A41" s="72" t="s">
        <v>140</v>
      </c>
      <c r="B41" s="73" t="s">
        <v>600</v>
      </c>
      <c r="C41" s="74" t="s">
        <v>599</v>
      </c>
      <c r="D41" s="75">
        <v>42859</v>
      </c>
      <c r="E41" s="76">
        <v>42859.708333333299</v>
      </c>
      <c r="F41" s="75">
        <v>42863</v>
      </c>
      <c r="G41" s="75">
        <v>42867</v>
      </c>
      <c r="H41" s="75" t="s">
        <v>419</v>
      </c>
      <c r="I41" s="75" t="s">
        <v>419</v>
      </c>
      <c r="J41" s="75" t="s">
        <v>419</v>
      </c>
      <c r="K41" s="75">
        <v>42870</v>
      </c>
      <c r="L41" s="75" t="s">
        <v>419</v>
      </c>
      <c r="M41" s="75" t="s">
        <v>419</v>
      </c>
      <c r="N41" s="75" t="s">
        <v>419</v>
      </c>
      <c r="O41" s="99" t="s">
        <v>419</v>
      </c>
    </row>
    <row r="42" spans="1:21" s="17" customFormat="1" ht="18">
      <c r="A42" s="72" t="s">
        <v>601</v>
      </c>
      <c r="B42" s="73" t="s">
        <v>421</v>
      </c>
      <c r="C42" s="74" t="s">
        <v>599</v>
      </c>
      <c r="D42" s="75">
        <v>42866</v>
      </c>
      <c r="E42" s="76">
        <v>42866.708333333299</v>
      </c>
      <c r="F42" s="75">
        <v>42870</v>
      </c>
      <c r="G42" s="75">
        <v>42874</v>
      </c>
      <c r="H42" s="75" t="s">
        <v>419</v>
      </c>
      <c r="I42" s="75" t="s">
        <v>419</v>
      </c>
      <c r="J42" s="75" t="s">
        <v>419</v>
      </c>
      <c r="K42" s="75">
        <v>42877</v>
      </c>
      <c r="L42" s="75" t="s">
        <v>419</v>
      </c>
      <c r="M42" s="75" t="s">
        <v>419</v>
      </c>
      <c r="N42" s="75" t="s">
        <v>419</v>
      </c>
      <c r="O42" s="99" t="s">
        <v>419</v>
      </c>
    </row>
    <row r="43" spans="1:21" s="17" customFormat="1" ht="18">
      <c r="A43" s="72" t="s">
        <v>422</v>
      </c>
      <c r="B43" s="73" t="s">
        <v>602</v>
      </c>
      <c r="C43" s="74" t="s">
        <v>599</v>
      </c>
      <c r="D43" s="75">
        <v>42873</v>
      </c>
      <c r="E43" s="76">
        <v>42873.708333333299</v>
      </c>
      <c r="F43" s="75">
        <v>42877</v>
      </c>
      <c r="G43" s="75">
        <v>42881</v>
      </c>
      <c r="H43" s="75" t="s">
        <v>419</v>
      </c>
      <c r="I43" s="75" t="s">
        <v>419</v>
      </c>
      <c r="J43" s="75" t="s">
        <v>419</v>
      </c>
      <c r="K43" s="75">
        <v>42884</v>
      </c>
      <c r="L43" s="75" t="s">
        <v>419</v>
      </c>
      <c r="M43" s="75" t="s">
        <v>419</v>
      </c>
      <c r="N43" s="75" t="s">
        <v>419</v>
      </c>
      <c r="O43" s="99" t="s">
        <v>419</v>
      </c>
    </row>
    <row r="44" spans="1:21" s="17" customFormat="1" ht="18">
      <c r="A44" s="77" t="s">
        <v>150</v>
      </c>
      <c r="B44" s="78"/>
      <c r="C44" s="74" t="s">
        <v>599</v>
      </c>
      <c r="D44" s="79">
        <v>42880</v>
      </c>
      <c r="E44" s="80">
        <v>42880</v>
      </c>
      <c r="F44" s="79">
        <v>42884</v>
      </c>
      <c r="G44" s="79">
        <v>42888</v>
      </c>
      <c r="H44" s="79"/>
      <c r="I44" s="79"/>
      <c r="J44" s="79"/>
      <c r="K44" s="79">
        <v>42891</v>
      </c>
      <c r="L44" s="79"/>
      <c r="M44" s="79"/>
      <c r="N44" s="79"/>
      <c r="O44" s="100"/>
    </row>
    <row r="45" spans="1:21" s="19" customFormat="1" ht="37.5" customHeight="1">
      <c r="A45" s="66" t="s">
        <v>539</v>
      </c>
      <c r="B45" s="67" t="s">
        <v>540</v>
      </c>
      <c r="C45" s="67" t="s">
        <v>541</v>
      </c>
      <c r="D45" s="68" t="s">
        <v>589</v>
      </c>
      <c r="E45" s="69" t="s">
        <v>544</v>
      </c>
      <c r="F45" s="68" t="s">
        <v>546</v>
      </c>
      <c r="G45" s="70" t="s">
        <v>590</v>
      </c>
      <c r="H45" s="71" t="s">
        <v>591</v>
      </c>
      <c r="I45" s="68" t="s">
        <v>592</v>
      </c>
      <c r="J45" s="68" t="s">
        <v>548</v>
      </c>
      <c r="K45" s="68" t="s">
        <v>593</v>
      </c>
      <c r="L45" s="68" t="s">
        <v>570</v>
      </c>
      <c r="M45" s="68" t="s">
        <v>594</v>
      </c>
      <c r="N45" s="69" t="s">
        <v>595</v>
      </c>
      <c r="O45" s="98" t="s">
        <v>596</v>
      </c>
      <c r="P45" s="17"/>
      <c r="Q45" s="17"/>
      <c r="R45" s="17"/>
      <c r="S45" s="17"/>
      <c r="T45" s="17"/>
      <c r="U45" s="17"/>
    </row>
    <row r="46" spans="1:21" s="17" customFormat="1" ht="18">
      <c r="A46" s="72" t="s">
        <v>603</v>
      </c>
      <c r="B46" s="73" t="s">
        <v>604</v>
      </c>
      <c r="C46" s="74" t="s">
        <v>605</v>
      </c>
      <c r="D46" s="75">
        <v>42850</v>
      </c>
      <c r="E46" s="76">
        <v>42850.708333333299</v>
      </c>
      <c r="F46" s="75">
        <v>42853</v>
      </c>
      <c r="G46" s="75">
        <v>42860</v>
      </c>
      <c r="H46" s="75" t="s">
        <v>419</v>
      </c>
      <c r="I46" s="75">
        <v>42863</v>
      </c>
      <c r="J46" s="75">
        <v>42864</v>
      </c>
      <c r="K46" s="75" t="s">
        <v>419</v>
      </c>
      <c r="L46" s="75" t="s">
        <v>419</v>
      </c>
      <c r="M46" s="75" t="s">
        <v>419</v>
      </c>
      <c r="N46" s="75" t="s">
        <v>419</v>
      </c>
      <c r="O46" s="99" t="s">
        <v>419</v>
      </c>
    </row>
    <row r="47" spans="1:21" s="17" customFormat="1" ht="18">
      <c r="A47" s="72" t="s">
        <v>606</v>
      </c>
      <c r="B47" s="73" t="s">
        <v>607</v>
      </c>
      <c r="C47" s="74" t="s">
        <v>605</v>
      </c>
      <c r="D47" s="75">
        <v>42859</v>
      </c>
      <c r="E47" s="76">
        <v>42859.708333333299</v>
      </c>
      <c r="F47" s="75">
        <v>42863</v>
      </c>
      <c r="G47" s="75">
        <v>42867</v>
      </c>
      <c r="H47" s="75" t="s">
        <v>419</v>
      </c>
      <c r="I47" s="75">
        <v>42870</v>
      </c>
      <c r="J47" s="75">
        <v>42871</v>
      </c>
      <c r="K47" s="75" t="s">
        <v>419</v>
      </c>
      <c r="L47" s="75" t="s">
        <v>419</v>
      </c>
      <c r="M47" s="75" t="s">
        <v>419</v>
      </c>
      <c r="N47" s="75" t="s">
        <v>419</v>
      </c>
      <c r="O47" s="99" t="s">
        <v>419</v>
      </c>
    </row>
    <row r="48" spans="1:21" s="17" customFormat="1" ht="18">
      <c r="A48" s="72" t="s">
        <v>608</v>
      </c>
      <c r="B48" s="73" t="s">
        <v>609</v>
      </c>
      <c r="C48" s="74" t="s">
        <v>605</v>
      </c>
      <c r="D48" s="75">
        <v>42866</v>
      </c>
      <c r="E48" s="76">
        <v>42866.708333333299</v>
      </c>
      <c r="F48" s="75">
        <v>42870</v>
      </c>
      <c r="G48" s="75">
        <v>42874</v>
      </c>
      <c r="H48" s="75" t="s">
        <v>419</v>
      </c>
      <c r="I48" s="75">
        <v>42877</v>
      </c>
      <c r="J48" s="75">
        <v>42878</v>
      </c>
      <c r="K48" s="75" t="s">
        <v>419</v>
      </c>
      <c r="L48" s="75" t="s">
        <v>419</v>
      </c>
      <c r="M48" s="75" t="s">
        <v>419</v>
      </c>
      <c r="N48" s="75" t="s">
        <v>419</v>
      </c>
      <c r="O48" s="99" t="s">
        <v>419</v>
      </c>
    </row>
    <row r="49" spans="1:21" s="17" customFormat="1" ht="18">
      <c r="A49" s="72" t="s">
        <v>603</v>
      </c>
      <c r="B49" s="73" t="s">
        <v>610</v>
      </c>
      <c r="C49" s="74" t="s">
        <v>605</v>
      </c>
      <c r="D49" s="75">
        <v>42873</v>
      </c>
      <c r="E49" s="76">
        <v>42873.708333333299</v>
      </c>
      <c r="F49" s="75">
        <v>42877</v>
      </c>
      <c r="G49" s="75">
        <v>42881</v>
      </c>
      <c r="H49" s="75" t="s">
        <v>419</v>
      </c>
      <c r="I49" s="75">
        <v>42884</v>
      </c>
      <c r="J49" s="75">
        <v>42885</v>
      </c>
      <c r="K49" s="75" t="s">
        <v>419</v>
      </c>
      <c r="L49" s="75" t="s">
        <v>419</v>
      </c>
      <c r="M49" s="75" t="s">
        <v>419</v>
      </c>
      <c r="N49" s="75" t="s">
        <v>419</v>
      </c>
      <c r="O49" s="99" t="s">
        <v>419</v>
      </c>
    </row>
    <row r="50" spans="1:21" s="17" customFormat="1" ht="18">
      <c r="A50" s="77" t="s">
        <v>606</v>
      </c>
      <c r="B50" s="78" t="s">
        <v>609</v>
      </c>
      <c r="C50" s="74" t="s">
        <v>605</v>
      </c>
      <c r="D50" s="79">
        <v>42880</v>
      </c>
      <c r="E50" s="80">
        <v>42880</v>
      </c>
      <c r="F50" s="79">
        <v>42884</v>
      </c>
      <c r="G50" s="79">
        <v>42888</v>
      </c>
      <c r="H50" s="79" t="s">
        <v>419</v>
      </c>
      <c r="I50" s="79">
        <v>42891</v>
      </c>
      <c r="J50" s="79">
        <v>42889</v>
      </c>
      <c r="K50" s="79" t="s">
        <v>419</v>
      </c>
      <c r="L50" s="79" t="s">
        <v>419</v>
      </c>
      <c r="M50" s="79" t="s">
        <v>419</v>
      </c>
      <c r="N50" s="79" t="s">
        <v>419</v>
      </c>
      <c r="O50" s="100" t="s">
        <v>419</v>
      </c>
    </row>
    <row r="51" spans="1:21" s="19" customFormat="1" ht="37.5" customHeight="1">
      <c r="A51" s="66" t="s">
        <v>539</v>
      </c>
      <c r="B51" s="67" t="s">
        <v>540</v>
      </c>
      <c r="C51" s="67" t="s">
        <v>541</v>
      </c>
      <c r="D51" s="68" t="s">
        <v>589</v>
      </c>
      <c r="E51" s="69" t="s">
        <v>544</v>
      </c>
      <c r="F51" s="68" t="s">
        <v>546</v>
      </c>
      <c r="G51" s="70" t="s">
        <v>590</v>
      </c>
      <c r="H51" s="71" t="s">
        <v>591</v>
      </c>
      <c r="I51" s="68" t="s">
        <v>592</v>
      </c>
      <c r="J51" s="68" t="s">
        <v>548</v>
      </c>
      <c r="K51" s="68" t="s">
        <v>593</v>
      </c>
      <c r="L51" s="68" t="s">
        <v>570</v>
      </c>
      <c r="M51" s="68" t="s">
        <v>594</v>
      </c>
      <c r="N51" s="69" t="s">
        <v>595</v>
      </c>
      <c r="O51" s="98" t="s">
        <v>596</v>
      </c>
      <c r="P51" s="17"/>
      <c r="Q51" s="17"/>
      <c r="R51" s="17"/>
      <c r="S51" s="17"/>
      <c r="T51" s="17"/>
      <c r="U51" s="17"/>
    </row>
    <row r="52" spans="1:21" s="17" customFormat="1" ht="18">
      <c r="A52" s="72" t="s">
        <v>480</v>
      </c>
      <c r="B52" s="73" t="s">
        <v>611</v>
      </c>
      <c r="C52" s="74" t="s">
        <v>612</v>
      </c>
      <c r="D52" s="75">
        <v>42851</v>
      </c>
      <c r="E52" s="76">
        <v>42851.708333333299</v>
      </c>
      <c r="F52" s="75">
        <v>42857</v>
      </c>
      <c r="G52" s="75">
        <v>42862</v>
      </c>
      <c r="H52" s="75" t="s">
        <v>419</v>
      </c>
      <c r="I52" s="75" t="s">
        <v>419</v>
      </c>
      <c r="J52" s="75" t="s">
        <v>419</v>
      </c>
      <c r="K52" s="75">
        <v>42865</v>
      </c>
      <c r="L52" s="75">
        <v>42866</v>
      </c>
      <c r="M52" s="75" t="s">
        <v>419</v>
      </c>
      <c r="N52" s="75" t="s">
        <v>419</v>
      </c>
      <c r="O52" s="99" t="s">
        <v>419</v>
      </c>
    </row>
    <row r="53" spans="1:21" s="17" customFormat="1" ht="18">
      <c r="A53" s="72" t="s">
        <v>199</v>
      </c>
      <c r="B53" s="73" t="s">
        <v>611</v>
      </c>
      <c r="C53" s="74" t="s">
        <v>612</v>
      </c>
      <c r="D53" s="75">
        <v>42860</v>
      </c>
      <c r="E53" s="76">
        <v>42860.708333333299</v>
      </c>
      <c r="F53" s="75">
        <v>42865</v>
      </c>
      <c r="G53" s="75">
        <v>42868</v>
      </c>
      <c r="H53" s="75" t="s">
        <v>419</v>
      </c>
      <c r="I53" s="75" t="s">
        <v>419</v>
      </c>
      <c r="J53" s="75" t="s">
        <v>419</v>
      </c>
      <c r="K53" s="75">
        <v>42872</v>
      </c>
      <c r="L53" s="75">
        <v>42873</v>
      </c>
      <c r="M53" s="75" t="s">
        <v>419</v>
      </c>
      <c r="N53" s="75" t="s">
        <v>419</v>
      </c>
      <c r="O53" s="99" t="s">
        <v>419</v>
      </c>
    </row>
    <row r="54" spans="1:21" s="17" customFormat="1" ht="18">
      <c r="A54" s="72" t="s">
        <v>484</v>
      </c>
      <c r="B54" s="73" t="s">
        <v>613</v>
      </c>
      <c r="C54" s="74" t="s">
        <v>612</v>
      </c>
      <c r="D54" s="75">
        <v>42867</v>
      </c>
      <c r="E54" s="76">
        <v>42867.708333333299</v>
      </c>
      <c r="F54" s="75">
        <v>42872</v>
      </c>
      <c r="G54" s="75">
        <v>42876</v>
      </c>
      <c r="H54" s="75" t="s">
        <v>419</v>
      </c>
      <c r="I54" s="75" t="s">
        <v>419</v>
      </c>
      <c r="J54" s="75" t="s">
        <v>419</v>
      </c>
      <c r="K54" s="75">
        <v>42879</v>
      </c>
      <c r="L54" s="75">
        <v>42880</v>
      </c>
      <c r="M54" s="75" t="s">
        <v>419</v>
      </c>
      <c r="N54" s="75" t="s">
        <v>419</v>
      </c>
      <c r="O54" s="99" t="s">
        <v>419</v>
      </c>
    </row>
    <row r="55" spans="1:21" s="17" customFormat="1" ht="18">
      <c r="A55" s="72" t="s">
        <v>217</v>
      </c>
      <c r="B55" s="73" t="s">
        <v>613</v>
      </c>
      <c r="C55" s="74" t="s">
        <v>612</v>
      </c>
      <c r="D55" s="75">
        <v>42874</v>
      </c>
      <c r="E55" s="76">
        <v>42874.708333333299</v>
      </c>
      <c r="F55" s="75">
        <v>42879</v>
      </c>
      <c r="G55" s="75">
        <v>42883</v>
      </c>
      <c r="H55" s="75" t="s">
        <v>419</v>
      </c>
      <c r="I55" s="75" t="s">
        <v>419</v>
      </c>
      <c r="J55" s="75" t="s">
        <v>419</v>
      </c>
      <c r="K55" s="75">
        <v>42886</v>
      </c>
      <c r="L55" s="75">
        <v>42887</v>
      </c>
      <c r="M55" s="75" t="s">
        <v>419</v>
      </c>
      <c r="N55" s="75" t="s">
        <v>419</v>
      </c>
      <c r="O55" s="99" t="s">
        <v>419</v>
      </c>
    </row>
    <row r="56" spans="1:21" s="17" customFormat="1" ht="18">
      <c r="A56" s="77" t="s">
        <v>480</v>
      </c>
      <c r="B56" s="78" t="s">
        <v>613</v>
      </c>
      <c r="C56" s="74" t="s">
        <v>612</v>
      </c>
      <c r="D56" s="79">
        <v>42881</v>
      </c>
      <c r="E56" s="80">
        <v>42881</v>
      </c>
      <c r="F56" s="79">
        <v>42886</v>
      </c>
      <c r="G56" s="79">
        <v>42890</v>
      </c>
      <c r="H56" s="79"/>
      <c r="I56" s="79"/>
      <c r="J56" s="79"/>
      <c r="K56" s="79">
        <v>42893</v>
      </c>
      <c r="L56" s="79">
        <v>42894</v>
      </c>
      <c r="M56" s="79"/>
      <c r="N56" s="79"/>
      <c r="O56" s="100"/>
    </row>
    <row r="57" spans="1:21" s="19" customFormat="1" ht="37.5" customHeight="1">
      <c r="A57" s="66" t="s">
        <v>539</v>
      </c>
      <c r="B57" s="67" t="s">
        <v>540</v>
      </c>
      <c r="C57" s="67" t="s">
        <v>541</v>
      </c>
      <c r="D57" s="68" t="s">
        <v>589</v>
      </c>
      <c r="E57" s="69" t="s">
        <v>544</v>
      </c>
      <c r="F57" s="68" t="s">
        <v>546</v>
      </c>
      <c r="G57" s="70" t="s">
        <v>590</v>
      </c>
      <c r="H57" s="71" t="s">
        <v>591</v>
      </c>
      <c r="I57" s="68" t="s">
        <v>592</v>
      </c>
      <c r="J57" s="68" t="s">
        <v>548</v>
      </c>
      <c r="K57" s="68" t="s">
        <v>593</v>
      </c>
      <c r="L57" s="68" t="s">
        <v>570</v>
      </c>
      <c r="M57" s="68" t="s">
        <v>594</v>
      </c>
      <c r="N57" s="69" t="s">
        <v>595</v>
      </c>
      <c r="O57" s="98" t="s">
        <v>596</v>
      </c>
      <c r="P57" s="17"/>
      <c r="Q57" s="17"/>
      <c r="R57" s="17"/>
      <c r="S57" s="17"/>
      <c r="T57" s="17"/>
      <c r="U57" s="17"/>
    </row>
    <row r="58" spans="1:21" s="17" customFormat="1" ht="18">
      <c r="A58" s="72" t="s">
        <v>201</v>
      </c>
      <c r="B58" s="73" t="s">
        <v>491</v>
      </c>
      <c r="C58" s="74" t="s">
        <v>614</v>
      </c>
      <c r="D58" s="75">
        <v>42851</v>
      </c>
      <c r="E58" s="76">
        <v>42851.708333333299</v>
      </c>
      <c r="F58" s="75">
        <v>42857</v>
      </c>
      <c r="G58" s="75">
        <v>42861</v>
      </c>
      <c r="H58" s="75">
        <v>42867</v>
      </c>
      <c r="I58" s="75">
        <v>42865</v>
      </c>
      <c r="J58" s="75">
        <v>42866</v>
      </c>
      <c r="K58" s="75" t="s">
        <v>419</v>
      </c>
      <c r="L58" s="75" t="s">
        <v>419</v>
      </c>
      <c r="M58" s="75" t="s">
        <v>419</v>
      </c>
      <c r="N58" s="75" t="s">
        <v>419</v>
      </c>
      <c r="O58" s="99" t="s">
        <v>419</v>
      </c>
    </row>
    <row r="59" spans="1:21" s="17" customFormat="1" ht="18">
      <c r="A59" s="72" t="s">
        <v>58</v>
      </c>
      <c r="B59" s="73" t="s">
        <v>491</v>
      </c>
      <c r="C59" s="74" t="s">
        <v>614</v>
      </c>
      <c r="D59" s="75">
        <v>42860</v>
      </c>
      <c r="E59" s="76">
        <v>42860.708333333299</v>
      </c>
      <c r="F59" s="75">
        <v>42865</v>
      </c>
      <c r="G59" s="75">
        <v>42868</v>
      </c>
      <c r="H59" s="75">
        <v>42874</v>
      </c>
      <c r="I59" s="75">
        <v>42872</v>
      </c>
      <c r="J59" s="75">
        <v>42873</v>
      </c>
      <c r="K59" s="75" t="s">
        <v>419</v>
      </c>
      <c r="L59" s="75" t="s">
        <v>419</v>
      </c>
      <c r="M59" s="75" t="s">
        <v>419</v>
      </c>
      <c r="N59" s="75" t="s">
        <v>419</v>
      </c>
      <c r="O59" s="99" t="s">
        <v>419</v>
      </c>
    </row>
    <row r="60" spans="1:21" s="17" customFormat="1" ht="18">
      <c r="A60" s="72" t="s">
        <v>193</v>
      </c>
      <c r="B60" s="73" t="s">
        <v>491</v>
      </c>
      <c r="C60" s="74" t="s">
        <v>614</v>
      </c>
      <c r="D60" s="75">
        <v>42867</v>
      </c>
      <c r="E60" s="76">
        <v>42867.708333333299</v>
      </c>
      <c r="F60" s="75">
        <v>42872</v>
      </c>
      <c r="G60" s="75">
        <v>42875</v>
      </c>
      <c r="H60" s="75">
        <v>42881</v>
      </c>
      <c r="I60" s="75">
        <v>42879</v>
      </c>
      <c r="J60" s="75">
        <v>42880</v>
      </c>
      <c r="K60" s="75" t="s">
        <v>419</v>
      </c>
      <c r="L60" s="75" t="s">
        <v>419</v>
      </c>
      <c r="M60" s="75" t="s">
        <v>419</v>
      </c>
      <c r="N60" s="75" t="s">
        <v>419</v>
      </c>
      <c r="O60" s="99" t="s">
        <v>419</v>
      </c>
    </row>
    <row r="61" spans="1:21" s="17" customFormat="1" ht="18">
      <c r="A61" s="72" t="s">
        <v>201</v>
      </c>
      <c r="B61" s="73" t="s">
        <v>520</v>
      </c>
      <c r="C61" s="74" t="s">
        <v>614</v>
      </c>
      <c r="D61" s="75">
        <v>42874</v>
      </c>
      <c r="E61" s="76">
        <v>42874.708333333299</v>
      </c>
      <c r="F61" s="75">
        <v>42879</v>
      </c>
      <c r="G61" s="75">
        <v>42882</v>
      </c>
      <c r="H61" s="75">
        <v>42888</v>
      </c>
      <c r="I61" s="75">
        <v>42886</v>
      </c>
      <c r="J61" s="75">
        <v>42887</v>
      </c>
      <c r="K61" s="75" t="s">
        <v>419</v>
      </c>
      <c r="L61" s="75" t="s">
        <v>419</v>
      </c>
      <c r="M61" s="75" t="s">
        <v>419</v>
      </c>
      <c r="N61" s="75" t="s">
        <v>419</v>
      </c>
      <c r="O61" s="99" t="s">
        <v>419</v>
      </c>
    </row>
    <row r="62" spans="1:21" s="17" customFormat="1" ht="18">
      <c r="A62" s="77" t="s">
        <v>58</v>
      </c>
      <c r="B62" s="78" t="s">
        <v>520</v>
      </c>
      <c r="C62" s="74" t="s">
        <v>614</v>
      </c>
      <c r="D62" s="79">
        <v>42881</v>
      </c>
      <c r="E62" s="80">
        <v>42881</v>
      </c>
      <c r="F62" s="79">
        <v>42886</v>
      </c>
      <c r="G62" s="79">
        <v>42889</v>
      </c>
      <c r="H62" s="79">
        <v>42895</v>
      </c>
      <c r="I62" s="79">
        <v>42893</v>
      </c>
      <c r="J62" s="79">
        <v>42894</v>
      </c>
      <c r="K62" s="79"/>
      <c r="L62" s="79"/>
      <c r="M62" s="79"/>
      <c r="N62" s="79"/>
      <c r="O62" s="100"/>
    </row>
    <row r="63" spans="1:21" s="19" customFormat="1" ht="37.5" customHeight="1">
      <c r="A63" s="66" t="s">
        <v>539</v>
      </c>
      <c r="B63" s="67" t="s">
        <v>540</v>
      </c>
      <c r="C63" s="67" t="s">
        <v>541</v>
      </c>
      <c r="D63" s="68" t="s">
        <v>589</v>
      </c>
      <c r="E63" s="69" t="s">
        <v>544</v>
      </c>
      <c r="F63" s="68" t="s">
        <v>546</v>
      </c>
      <c r="G63" s="70" t="s">
        <v>590</v>
      </c>
      <c r="H63" s="71" t="s">
        <v>591</v>
      </c>
      <c r="I63" s="68" t="s">
        <v>592</v>
      </c>
      <c r="J63" s="68" t="s">
        <v>548</v>
      </c>
      <c r="K63" s="68" t="s">
        <v>593</v>
      </c>
      <c r="L63" s="68" t="s">
        <v>570</v>
      </c>
      <c r="M63" s="68" t="s">
        <v>594</v>
      </c>
      <c r="N63" s="69" t="s">
        <v>595</v>
      </c>
      <c r="O63" s="98" t="s">
        <v>596</v>
      </c>
      <c r="P63" s="17"/>
      <c r="Q63" s="17"/>
      <c r="R63" s="17"/>
      <c r="S63" s="17"/>
      <c r="T63" s="17"/>
      <c r="U63" s="17"/>
    </row>
    <row r="64" spans="1:21" s="17" customFormat="1" ht="18">
      <c r="A64" s="81" t="s">
        <v>200</v>
      </c>
      <c r="B64" s="82" t="s">
        <v>502</v>
      </c>
      <c r="C64" s="83" t="s">
        <v>615</v>
      </c>
      <c r="D64" s="84">
        <v>42850</v>
      </c>
      <c r="E64" s="85">
        <v>42850.708333333299</v>
      </c>
      <c r="F64" s="84">
        <v>42853</v>
      </c>
      <c r="G64" s="84">
        <v>42859</v>
      </c>
      <c r="H64" s="84">
        <v>42865</v>
      </c>
      <c r="I64" s="84" t="s">
        <v>419</v>
      </c>
      <c r="J64" s="84" t="s">
        <v>419</v>
      </c>
      <c r="K64" s="84" t="s">
        <v>419</v>
      </c>
      <c r="L64" s="84" t="s">
        <v>419</v>
      </c>
      <c r="M64" s="84" t="s">
        <v>419</v>
      </c>
      <c r="N64" s="84" t="s">
        <v>419</v>
      </c>
      <c r="O64" s="101" t="s">
        <v>419</v>
      </c>
    </row>
    <row r="65" spans="1:21" s="17" customFormat="1" ht="18">
      <c r="A65" s="81" t="s">
        <v>106</v>
      </c>
      <c r="B65" s="82" t="s">
        <v>502</v>
      </c>
      <c r="C65" s="83" t="s">
        <v>615</v>
      </c>
      <c r="D65" s="84">
        <v>42859</v>
      </c>
      <c r="E65" s="85">
        <v>42859.708333333299</v>
      </c>
      <c r="F65" s="84">
        <v>42863</v>
      </c>
      <c r="G65" s="84">
        <v>42866</v>
      </c>
      <c r="H65" s="84">
        <v>42872</v>
      </c>
      <c r="I65" s="84" t="s">
        <v>419</v>
      </c>
      <c r="J65" s="84" t="s">
        <v>419</v>
      </c>
      <c r="K65" s="84" t="s">
        <v>419</v>
      </c>
      <c r="L65" s="84" t="s">
        <v>419</v>
      </c>
      <c r="M65" s="84" t="s">
        <v>419</v>
      </c>
      <c r="N65" s="84" t="s">
        <v>419</v>
      </c>
      <c r="O65" s="101" t="s">
        <v>419</v>
      </c>
    </row>
    <row r="66" spans="1:21" s="17" customFormat="1" ht="18">
      <c r="A66" s="81" t="s">
        <v>200</v>
      </c>
      <c r="B66" s="82" t="s">
        <v>505</v>
      </c>
      <c r="C66" s="83" t="s">
        <v>615</v>
      </c>
      <c r="D66" s="84">
        <v>42866</v>
      </c>
      <c r="E66" s="85">
        <v>42866.708333333299</v>
      </c>
      <c r="F66" s="84">
        <v>42870</v>
      </c>
      <c r="G66" s="84">
        <v>42873</v>
      </c>
      <c r="H66" s="84">
        <v>42879</v>
      </c>
      <c r="I66" s="84" t="s">
        <v>419</v>
      </c>
      <c r="J66" s="84" t="s">
        <v>419</v>
      </c>
      <c r="K66" s="84" t="s">
        <v>419</v>
      </c>
      <c r="L66" s="84" t="s">
        <v>419</v>
      </c>
      <c r="M66" s="84" t="s">
        <v>419</v>
      </c>
      <c r="N66" s="84" t="s">
        <v>419</v>
      </c>
      <c r="O66" s="101" t="s">
        <v>419</v>
      </c>
    </row>
    <row r="67" spans="1:21" s="17" customFormat="1" ht="18">
      <c r="A67" s="81" t="s">
        <v>106</v>
      </c>
      <c r="B67" s="82" t="s">
        <v>505</v>
      </c>
      <c r="C67" s="83" t="s">
        <v>615</v>
      </c>
      <c r="D67" s="84">
        <v>42873</v>
      </c>
      <c r="E67" s="85">
        <v>42873.708333333299</v>
      </c>
      <c r="F67" s="84">
        <v>42877</v>
      </c>
      <c r="G67" s="84">
        <v>42880</v>
      </c>
      <c r="H67" s="84">
        <v>42886</v>
      </c>
      <c r="I67" s="84" t="s">
        <v>419</v>
      </c>
      <c r="J67" s="84" t="s">
        <v>419</v>
      </c>
      <c r="K67" s="84" t="s">
        <v>419</v>
      </c>
      <c r="L67" s="84" t="s">
        <v>419</v>
      </c>
      <c r="M67" s="84" t="s">
        <v>419</v>
      </c>
      <c r="N67" s="84" t="s">
        <v>419</v>
      </c>
      <c r="O67" s="101" t="s">
        <v>419</v>
      </c>
    </row>
    <row r="68" spans="1:21" s="17" customFormat="1" ht="18">
      <c r="A68" s="102" t="s">
        <v>501</v>
      </c>
      <c r="B68" s="103" t="s">
        <v>508</v>
      </c>
      <c r="C68" s="83" t="s">
        <v>615</v>
      </c>
      <c r="D68" s="104">
        <v>42880</v>
      </c>
      <c r="E68" s="105">
        <v>42880</v>
      </c>
      <c r="F68" s="104">
        <v>42884</v>
      </c>
      <c r="G68" s="104">
        <v>42887</v>
      </c>
      <c r="H68" s="104">
        <v>42893</v>
      </c>
      <c r="I68" s="104"/>
      <c r="J68" s="104"/>
      <c r="K68" s="104"/>
      <c r="L68" s="104"/>
      <c r="M68" s="104"/>
      <c r="N68" s="104"/>
      <c r="O68" s="139"/>
    </row>
    <row r="69" spans="1:21" s="19" customFormat="1" ht="37.5" customHeight="1">
      <c r="A69" s="66" t="s">
        <v>539</v>
      </c>
      <c r="B69" s="67" t="s">
        <v>540</v>
      </c>
      <c r="C69" s="67" t="s">
        <v>541</v>
      </c>
      <c r="D69" s="68" t="s">
        <v>589</v>
      </c>
      <c r="E69" s="69" t="s">
        <v>544</v>
      </c>
      <c r="F69" s="68" t="s">
        <v>546</v>
      </c>
      <c r="G69" s="70" t="s">
        <v>590</v>
      </c>
      <c r="H69" s="71" t="s">
        <v>591</v>
      </c>
      <c r="I69" s="68" t="s">
        <v>592</v>
      </c>
      <c r="J69" s="68" t="s">
        <v>548</v>
      </c>
      <c r="K69" s="68" t="s">
        <v>593</v>
      </c>
      <c r="L69" s="68" t="s">
        <v>570</v>
      </c>
      <c r="M69" s="68" t="s">
        <v>594</v>
      </c>
      <c r="N69" s="69" t="s">
        <v>595</v>
      </c>
      <c r="O69" s="98" t="s">
        <v>596</v>
      </c>
      <c r="P69" s="17"/>
      <c r="Q69" s="17"/>
      <c r="R69" s="17"/>
      <c r="S69" s="17"/>
      <c r="T69" s="17"/>
      <c r="U69" s="17"/>
    </row>
    <row r="70" spans="1:21" s="17" customFormat="1" ht="18">
      <c r="A70" s="72" t="s">
        <v>107</v>
      </c>
      <c r="B70" s="73" t="s">
        <v>491</v>
      </c>
      <c r="C70" s="74" t="s">
        <v>616</v>
      </c>
      <c r="D70" s="75">
        <v>42850</v>
      </c>
      <c r="E70" s="76">
        <v>42850.708333333299</v>
      </c>
      <c r="F70" s="75">
        <v>42853</v>
      </c>
      <c r="G70" s="75">
        <v>42859</v>
      </c>
      <c r="H70" s="75" t="s">
        <v>419</v>
      </c>
      <c r="I70" s="75" t="s">
        <v>419</v>
      </c>
      <c r="J70" s="75" t="s">
        <v>419</v>
      </c>
      <c r="K70" s="75" t="s">
        <v>419</v>
      </c>
      <c r="L70" s="75">
        <v>42864</v>
      </c>
      <c r="M70" s="75" t="s">
        <v>419</v>
      </c>
      <c r="N70" s="75" t="s">
        <v>419</v>
      </c>
      <c r="O70" s="99" t="s">
        <v>419</v>
      </c>
    </row>
    <row r="71" spans="1:21" s="17" customFormat="1" ht="18">
      <c r="A71" s="72" t="s">
        <v>186</v>
      </c>
      <c r="B71" s="73" t="s">
        <v>485</v>
      </c>
      <c r="C71" s="74" t="s">
        <v>616</v>
      </c>
      <c r="D71" s="75">
        <v>42859</v>
      </c>
      <c r="E71" s="76">
        <v>42859.708333333299</v>
      </c>
      <c r="F71" s="75">
        <v>42863</v>
      </c>
      <c r="G71" s="75">
        <v>42866</v>
      </c>
      <c r="H71" s="75" t="s">
        <v>419</v>
      </c>
      <c r="I71" s="75" t="s">
        <v>419</v>
      </c>
      <c r="J71" s="75" t="s">
        <v>419</v>
      </c>
      <c r="K71" s="75" t="s">
        <v>419</v>
      </c>
      <c r="L71" s="75">
        <v>42871</v>
      </c>
      <c r="M71" s="75" t="s">
        <v>419</v>
      </c>
      <c r="N71" s="75" t="s">
        <v>419</v>
      </c>
      <c r="O71" s="99" t="s">
        <v>419</v>
      </c>
    </row>
    <row r="72" spans="1:21" s="17" customFormat="1" ht="18">
      <c r="A72" s="72" t="s">
        <v>60</v>
      </c>
      <c r="B72" s="73" t="s">
        <v>527</v>
      </c>
      <c r="C72" s="74" t="s">
        <v>616</v>
      </c>
      <c r="D72" s="75">
        <v>42866</v>
      </c>
      <c r="E72" s="76">
        <v>42866.708333333299</v>
      </c>
      <c r="F72" s="75">
        <v>42870</v>
      </c>
      <c r="G72" s="75">
        <v>42873</v>
      </c>
      <c r="H72" s="75" t="s">
        <v>419</v>
      </c>
      <c r="I72" s="75" t="s">
        <v>419</v>
      </c>
      <c r="J72" s="75" t="s">
        <v>419</v>
      </c>
      <c r="K72" s="75" t="s">
        <v>419</v>
      </c>
      <c r="L72" s="75">
        <v>42878</v>
      </c>
      <c r="M72" s="75" t="s">
        <v>419</v>
      </c>
      <c r="N72" s="75" t="s">
        <v>419</v>
      </c>
      <c r="O72" s="99" t="s">
        <v>419</v>
      </c>
    </row>
    <row r="73" spans="1:21" s="17" customFormat="1" ht="18">
      <c r="A73" s="72" t="s">
        <v>107</v>
      </c>
      <c r="B73" s="73" t="s">
        <v>520</v>
      </c>
      <c r="C73" s="74" t="s">
        <v>616</v>
      </c>
      <c r="D73" s="75">
        <v>42873</v>
      </c>
      <c r="E73" s="76">
        <v>42873.708333333299</v>
      </c>
      <c r="F73" s="75">
        <v>42877</v>
      </c>
      <c r="G73" s="75">
        <v>42880</v>
      </c>
      <c r="H73" s="75" t="s">
        <v>419</v>
      </c>
      <c r="I73" s="75" t="s">
        <v>419</v>
      </c>
      <c r="J73" s="75" t="s">
        <v>419</v>
      </c>
      <c r="K73" s="75" t="s">
        <v>419</v>
      </c>
      <c r="L73" s="75">
        <v>42885</v>
      </c>
      <c r="M73" s="75" t="s">
        <v>419</v>
      </c>
      <c r="N73" s="75" t="s">
        <v>419</v>
      </c>
      <c r="O73" s="99" t="s">
        <v>419</v>
      </c>
    </row>
    <row r="74" spans="1:21" s="17" customFormat="1" ht="18">
      <c r="A74" s="77" t="s">
        <v>186</v>
      </c>
      <c r="B74" s="78" t="s">
        <v>491</v>
      </c>
      <c r="C74" s="106" t="s">
        <v>616</v>
      </c>
      <c r="D74" s="79">
        <v>42880</v>
      </c>
      <c r="E74" s="80">
        <v>42880</v>
      </c>
      <c r="F74" s="79">
        <v>42884</v>
      </c>
      <c r="G74" s="79">
        <v>42887</v>
      </c>
      <c r="H74" s="75" t="s">
        <v>419</v>
      </c>
      <c r="I74" s="75" t="s">
        <v>419</v>
      </c>
      <c r="J74" s="75" t="s">
        <v>419</v>
      </c>
      <c r="K74" s="75" t="s">
        <v>419</v>
      </c>
      <c r="L74" s="79">
        <v>42892</v>
      </c>
      <c r="M74" s="79" t="s">
        <v>419</v>
      </c>
      <c r="N74" s="79" t="s">
        <v>419</v>
      </c>
      <c r="O74" s="100" t="s">
        <v>419</v>
      </c>
    </row>
    <row r="75" spans="1:21" s="19" customFormat="1" ht="37.5" customHeight="1">
      <c r="A75" s="107" t="s">
        <v>539</v>
      </c>
      <c r="B75" s="108" t="s">
        <v>540</v>
      </c>
      <c r="C75" s="108" t="s">
        <v>541</v>
      </c>
      <c r="D75" s="109" t="s">
        <v>589</v>
      </c>
      <c r="E75" s="110" t="s">
        <v>544</v>
      </c>
      <c r="F75" s="109" t="s">
        <v>546</v>
      </c>
      <c r="G75" s="111" t="s">
        <v>590</v>
      </c>
      <c r="H75" s="112" t="s">
        <v>591</v>
      </c>
      <c r="I75" s="109" t="s">
        <v>592</v>
      </c>
      <c r="J75" s="109" t="s">
        <v>548</v>
      </c>
      <c r="K75" s="109" t="s">
        <v>593</v>
      </c>
      <c r="L75" s="109" t="s">
        <v>570</v>
      </c>
      <c r="M75" s="109" t="s">
        <v>594</v>
      </c>
      <c r="N75" s="110" t="s">
        <v>595</v>
      </c>
      <c r="O75" s="140" t="s">
        <v>596</v>
      </c>
      <c r="P75"/>
      <c r="Q75"/>
      <c r="R75"/>
      <c r="S75"/>
      <c r="T75"/>
      <c r="U75"/>
    </row>
    <row r="76" spans="1:21" ht="18">
      <c r="A76" s="72" t="s">
        <v>617</v>
      </c>
      <c r="B76" s="73" t="s">
        <v>618</v>
      </c>
      <c r="C76" s="74" t="s">
        <v>619</v>
      </c>
      <c r="D76" s="75">
        <v>42850</v>
      </c>
      <c r="E76" s="76">
        <v>42850.708333333299</v>
      </c>
      <c r="F76" s="75">
        <v>42853</v>
      </c>
      <c r="G76" s="75">
        <v>42860</v>
      </c>
      <c r="H76" s="75" t="s">
        <v>419</v>
      </c>
      <c r="I76" s="75" t="s">
        <v>419</v>
      </c>
      <c r="J76" s="75" t="s">
        <v>419</v>
      </c>
      <c r="K76" s="75" t="s">
        <v>419</v>
      </c>
      <c r="L76" s="75" t="s">
        <v>419</v>
      </c>
      <c r="M76" s="75">
        <v>42867</v>
      </c>
      <c r="N76" s="75">
        <v>42868</v>
      </c>
      <c r="O76" s="99" t="s">
        <v>419</v>
      </c>
    </row>
    <row r="77" spans="1:21" ht="18">
      <c r="A77" s="72" t="s">
        <v>620</v>
      </c>
      <c r="B77" s="73" t="s">
        <v>621</v>
      </c>
      <c r="C77" s="74" t="s">
        <v>619</v>
      </c>
      <c r="D77" s="75">
        <v>42859</v>
      </c>
      <c r="E77" s="76">
        <v>42859.708333333299</v>
      </c>
      <c r="F77" s="75">
        <v>42863</v>
      </c>
      <c r="G77" s="75">
        <v>42867</v>
      </c>
      <c r="H77" s="75" t="s">
        <v>419</v>
      </c>
      <c r="I77" s="75" t="s">
        <v>419</v>
      </c>
      <c r="J77" s="75" t="s">
        <v>419</v>
      </c>
      <c r="K77" s="75" t="s">
        <v>419</v>
      </c>
      <c r="L77" s="75" t="s">
        <v>419</v>
      </c>
      <c r="M77" s="75">
        <v>42874</v>
      </c>
      <c r="N77" s="75">
        <v>42875</v>
      </c>
      <c r="O77" s="99" t="s">
        <v>419</v>
      </c>
    </row>
    <row r="78" spans="1:21" ht="18">
      <c r="A78" s="72" t="s">
        <v>617</v>
      </c>
      <c r="B78" s="73" t="s">
        <v>622</v>
      </c>
      <c r="C78" s="74" t="s">
        <v>619</v>
      </c>
      <c r="D78" s="75">
        <v>42866</v>
      </c>
      <c r="E78" s="76">
        <v>42866.708333333299</v>
      </c>
      <c r="F78" s="75">
        <v>42870</v>
      </c>
      <c r="G78" s="75">
        <v>42874</v>
      </c>
      <c r="H78" s="75" t="s">
        <v>419</v>
      </c>
      <c r="I78" s="75" t="s">
        <v>419</v>
      </c>
      <c r="J78" s="75" t="s">
        <v>419</v>
      </c>
      <c r="K78" s="75" t="s">
        <v>419</v>
      </c>
      <c r="L78" s="75" t="s">
        <v>419</v>
      </c>
      <c r="M78" s="75">
        <v>42881</v>
      </c>
      <c r="N78" s="75">
        <v>42882</v>
      </c>
      <c r="O78" s="99" t="s">
        <v>419</v>
      </c>
    </row>
    <row r="79" spans="1:21" ht="18">
      <c r="A79" s="72" t="s">
        <v>620</v>
      </c>
      <c r="B79" s="73" t="s">
        <v>623</v>
      </c>
      <c r="C79" s="74" t="s">
        <v>619</v>
      </c>
      <c r="D79" s="75">
        <v>42873</v>
      </c>
      <c r="E79" s="76">
        <v>42873.708333333299</v>
      </c>
      <c r="F79" s="75">
        <v>42877</v>
      </c>
      <c r="G79" s="75">
        <v>42881</v>
      </c>
      <c r="H79" s="75" t="s">
        <v>419</v>
      </c>
      <c r="I79" s="75" t="s">
        <v>419</v>
      </c>
      <c r="J79" s="75" t="s">
        <v>419</v>
      </c>
      <c r="K79" s="75" t="s">
        <v>419</v>
      </c>
      <c r="L79" s="75" t="s">
        <v>419</v>
      </c>
      <c r="M79" s="75">
        <v>42888</v>
      </c>
      <c r="N79" s="75">
        <v>42889</v>
      </c>
      <c r="O79" s="99" t="s">
        <v>419</v>
      </c>
    </row>
    <row r="80" spans="1:21" ht="18">
      <c r="A80" s="72" t="s">
        <v>617</v>
      </c>
      <c r="B80" s="73" t="s">
        <v>624</v>
      </c>
      <c r="C80" s="106" t="s">
        <v>619</v>
      </c>
      <c r="D80" s="79">
        <v>42880</v>
      </c>
      <c r="E80" s="80">
        <v>42880</v>
      </c>
      <c r="F80" s="79">
        <v>42884</v>
      </c>
      <c r="G80" s="79">
        <v>42888</v>
      </c>
      <c r="H80" s="79" t="s">
        <v>419</v>
      </c>
      <c r="I80" s="79" t="s">
        <v>419</v>
      </c>
      <c r="J80" s="79" t="s">
        <v>419</v>
      </c>
      <c r="K80" s="79" t="s">
        <v>419</v>
      </c>
      <c r="L80" s="79" t="s">
        <v>419</v>
      </c>
      <c r="M80" s="79">
        <v>42895</v>
      </c>
      <c r="N80" s="79">
        <v>42896</v>
      </c>
      <c r="O80" s="100" t="s">
        <v>419</v>
      </c>
    </row>
    <row r="83" spans="1:11" ht="14.25">
      <c r="A83" s="113" t="s">
        <v>625</v>
      </c>
      <c r="B83" s="114"/>
      <c r="C83" s="114"/>
      <c r="D83" s="114"/>
      <c r="E83" s="114"/>
      <c r="F83" s="115"/>
      <c r="G83" s="116"/>
      <c r="H83" s="117"/>
      <c r="I83" s="114"/>
      <c r="J83" s="114"/>
      <c r="K83" s="114"/>
    </row>
    <row r="84" spans="1:11">
      <c r="A84" s="118" t="s">
        <v>5</v>
      </c>
      <c r="B84" s="119" t="s">
        <v>626</v>
      </c>
      <c r="C84" s="610" t="s">
        <v>627</v>
      </c>
      <c r="D84" s="611"/>
      <c r="E84" s="610" t="s">
        <v>628</v>
      </c>
      <c r="F84" s="611"/>
      <c r="G84" s="612" t="s">
        <v>629</v>
      </c>
      <c r="H84" s="613"/>
      <c r="I84" s="614" t="s">
        <v>630</v>
      </c>
      <c r="J84" s="613"/>
      <c r="K84" s="141" t="s">
        <v>631</v>
      </c>
    </row>
    <row r="85" spans="1:11">
      <c r="A85" s="120" t="s">
        <v>632</v>
      </c>
      <c r="B85" s="121" t="s">
        <v>633</v>
      </c>
      <c r="C85" s="122">
        <v>42853</v>
      </c>
      <c r="D85" s="123" t="s">
        <v>634</v>
      </c>
      <c r="E85" s="124">
        <v>42857</v>
      </c>
      <c r="F85" s="123" t="s">
        <v>635</v>
      </c>
      <c r="G85" s="125">
        <v>42861</v>
      </c>
      <c r="H85" s="126" t="s">
        <v>636</v>
      </c>
      <c r="I85" s="142">
        <v>42867</v>
      </c>
      <c r="J85" s="123" t="s">
        <v>634</v>
      </c>
      <c r="K85" s="143" t="s">
        <v>637</v>
      </c>
    </row>
    <row r="86" spans="1:11" s="1" customFormat="1">
      <c r="A86" s="120" t="s">
        <v>638</v>
      </c>
      <c r="B86" s="121" t="s">
        <v>639</v>
      </c>
      <c r="C86" s="122">
        <v>42860</v>
      </c>
      <c r="D86" s="123" t="s">
        <v>634</v>
      </c>
      <c r="E86" s="124">
        <v>42864</v>
      </c>
      <c r="F86" s="123" t="s">
        <v>635</v>
      </c>
      <c r="G86" s="125">
        <v>42868</v>
      </c>
      <c r="H86" s="126" t="s">
        <v>636</v>
      </c>
      <c r="I86" s="142">
        <v>42874</v>
      </c>
      <c r="J86" s="123" t="s">
        <v>634</v>
      </c>
      <c r="K86" s="143" t="s">
        <v>637</v>
      </c>
    </row>
    <row r="87" spans="1:11">
      <c r="A87" s="127" t="s">
        <v>264</v>
      </c>
      <c r="B87" s="128" t="s">
        <v>640</v>
      </c>
      <c r="C87" s="122">
        <v>42867</v>
      </c>
      <c r="D87" s="123" t="s">
        <v>634</v>
      </c>
      <c r="E87" s="124">
        <v>42871</v>
      </c>
      <c r="F87" s="123" t="s">
        <v>635</v>
      </c>
      <c r="G87" s="125">
        <v>42875</v>
      </c>
      <c r="H87" s="126" t="s">
        <v>636</v>
      </c>
      <c r="I87" s="142">
        <v>42881</v>
      </c>
      <c r="J87" s="123" t="s">
        <v>634</v>
      </c>
      <c r="K87" s="143" t="s">
        <v>637</v>
      </c>
    </row>
    <row r="88" spans="1:11">
      <c r="A88" s="127" t="s">
        <v>632</v>
      </c>
      <c r="B88" s="129" t="s">
        <v>641</v>
      </c>
      <c r="C88" s="122">
        <v>42874</v>
      </c>
      <c r="D88" s="123" t="s">
        <v>634</v>
      </c>
      <c r="E88" s="124">
        <v>42878</v>
      </c>
      <c r="F88" s="123" t="s">
        <v>635</v>
      </c>
      <c r="G88" s="125">
        <v>42882</v>
      </c>
      <c r="H88" s="126" t="s">
        <v>636</v>
      </c>
      <c r="I88" s="142">
        <v>42888</v>
      </c>
      <c r="J88" s="123" t="s">
        <v>634</v>
      </c>
      <c r="K88" s="143" t="s">
        <v>637</v>
      </c>
    </row>
    <row r="89" spans="1:11">
      <c r="A89" s="127" t="s">
        <v>150</v>
      </c>
      <c r="B89" s="485" t="s">
        <v>419</v>
      </c>
      <c r="C89" s="122">
        <v>42881</v>
      </c>
      <c r="D89" s="123" t="s">
        <v>634</v>
      </c>
      <c r="E89" s="124">
        <v>42885</v>
      </c>
      <c r="F89" s="123" t="s">
        <v>635</v>
      </c>
      <c r="G89" s="125">
        <v>42889</v>
      </c>
      <c r="H89" s="126" t="s">
        <v>636</v>
      </c>
      <c r="I89" s="144">
        <v>42895</v>
      </c>
      <c r="J89" s="123" t="s">
        <v>634</v>
      </c>
      <c r="K89" s="143" t="s">
        <v>637</v>
      </c>
    </row>
    <row r="90" spans="1:11">
      <c r="A90" s="130" t="s">
        <v>76</v>
      </c>
      <c r="B90" s="131" t="s">
        <v>551</v>
      </c>
      <c r="C90" s="132">
        <v>42856</v>
      </c>
      <c r="D90" s="133" t="s">
        <v>642</v>
      </c>
      <c r="E90" s="134">
        <v>42859</v>
      </c>
      <c r="F90" s="135" t="s">
        <v>643</v>
      </c>
      <c r="G90" s="136">
        <v>42865</v>
      </c>
      <c r="H90" s="137" t="s">
        <v>644</v>
      </c>
      <c r="I90" s="145">
        <v>42870</v>
      </c>
      <c r="J90" s="146" t="s">
        <v>642</v>
      </c>
      <c r="K90" s="147" t="s">
        <v>645</v>
      </c>
    </row>
    <row r="91" spans="1:11">
      <c r="A91" s="130" t="s">
        <v>99</v>
      </c>
      <c r="B91" s="131" t="s">
        <v>553</v>
      </c>
      <c r="C91" s="132">
        <v>42863</v>
      </c>
      <c r="D91" s="133" t="s">
        <v>642</v>
      </c>
      <c r="E91" s="134">
        <v>42866</v>
      </c>
      <c r="F91" s="135" t="s">
        <v>643</v>
      </c>
      <c r="G91" s="136">
        <v>42872</v>
      </c>
      <c r="H91" s="137" t="s">
        <v>644</v>
      </c>
      <c r="I91" s="145">
        <v>42877</v>
      </c>
      <c r="J91" s="146" t="s">
        <v>642</v>
      </c>
      <c r="K91" s="147" t="s">
        <v>645</v>
      </c>
    </row>
    <row r="92" spans="1:11">
      <c r="A92" s="130" t="s">
        <v>116</v>
      </c>
      <c r="B92" s="138" t="s">
        <v>555</v>
      </c>
      <c r="C92" s="132">
        <v>42870</v>
      </c>
      <c r="D92" s="133" t="s">
        <v>642</v>
      </c>
      <c r="E92" s="134">
        <v>42873</v>
      </c>
      <c r="F92" s="135" t="s">
        <v>643</v>
      </c>
      <c r="G92" s="136">
        <v>42879</v>
      </c>
      <c r="H92" s="137" t="s">
        <v>644</v>
      </c>
      <c r="I92" s="145">
        <v>42884</v>
      </c>
      <c r="J92" s="146" t="s">
        <v>642</v>
      </c>
      <c r="K92" s="147" t="s">
        <v>645</v>
      </c>
    </row>
    <row r="93" spans="1:11">
      <c r="A93" s="130" t="s">
        <v>76</v>
      </c>
      <c r="B93" s="138" t="s">
        <v>557</v>
      </c>
      <c r="C93" s="132">
        <v>42877</v>
      </c>
      <c r="D93" s="133" t="s">
        <v>642</v>
      </c>
      <c r="E93" s="134">
        <v>42880</v>
      </c>
      <c r="F93" s="135" t="s">
        <v>643</v>
      </c>
      <c r="G93" s="136">
        <v>42886</v>
      </c>
      <c r="H93" s="137" t="s">
        <v>644</v>
      </c>
      <c r="I93" s="145">
        <v>42891</v>
      </c>
      <c r="J93" s="146" t="s">
        <v>642</v>
      </c>
      <c r="K93" s="147" t="s">
        <v>645</v>
      </c>
    </row>
    <row r="94" spans="1:11">
      <c r="A94" s="130" t="s">
        <v>150</v>
      </c>
      <c r="B94" s="486" t="s">
        <v>419</v>
      </c>
      <c r="C94" s="132">
        <v>42915</v>
      </c>
      <c r="D94" s="133" t="s">
        <v>642</v>
      </c>
      <c r="E94" s="134">
        <v>42887</v>
      </c>
      <c r="F94" s="135" t="s">
        <v>643</v>
      </c>
      <c r="G94" s="136">
        <v>42893</v>
      </c>
      <c r="H94" s="137" t="s">
        <v>644</v>
      </c>
      <c r="I94" s="145">
        <v>42898</v>
      </c>
      <c r="J94" s="146" t="s">
        <v>642</v>
      </c>
      <c r="K94" s="147" t="s">
        <v>645</v>
      </c>
    </row>
  </sheetData>
  <mergeCells count="11">
    <mergeCell ref="A1:J1"/>
    <mergeCell ref="A2:J2"/>
    <mergeCell ref="A10:J10"/>
    <mergeCell ref="A18:J18"/>
    <mergeCell ref="A26:J26"/>
    <mergeCell ref="A36:J36"/>
    <mergeCell ref="A37:I37"/>
    <mergeCell ref="C84:D84"/>
    <mergeCell ref="E84:F84"/>
    <mergeCell ref="G84:H84"/>
    <mergeCell ref="I84:J84"/>
  </mergeCells>
  <phoneticPr fontId="119" type="noConversion"/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G15" sqref="G15"/>
    </sheetView>
  </sheetViews>
  <sheetFormatPr defaultColWidth="9" defaultRowHeight="13.5"/>
  <sheetData>
    <row r="1" spans="1:3">
      <c r="A1" s="14" t="s">
        <v>34</v>
      </c>
      <c r="C1" s="14" t="s">
        <v>27</v>
      </c>
    </row>
    <row r="2" spans="1:3">
      <c r="A2" s="15" t="s">
        <v>37</v>
      </c>
      <c r="C2" s="14" t="s">
        <v>29</v>
      </c>
    </row>
    <row r="3" spans="1:3">
      <c r="A3" s="15" t="s">
        <v>39</v>
      </c>
      <c r="C3" s="14" t="s">
        <v>28</v>
      </c>
    </row>
    <row r="4" spans="1:3">
      <c r="A4" s="15" t="s">
        <v>41</v>
      </c>
      <c r="C4" s="14" t="s">
        <v>30</v>
      </c>
    </row>
    <row r="5" spans="1:3">
      <c r="A5" s="14" t="s">
        <v>43</v>
      </c>
      <c r="C5" s="14" t="s">
        <v>26</v>
      </c>
    </row>
    <row r="6" spans="1:3">
      <c r="A6" s="14" t="s">
        <v>44</v>
      </c>
      <c r="C6" s="14" t="s">
        <v>26</v>
      </c>
    </row>
    <row r="7" spans="1:3">
      <c r="A7" s="14" t="s">
        <v>45</v>
      </c>
    </row>
    <row r="8" spans="1:3">
      <c r="A8" s="14" t="s">
        <v>46</v>
      </c>
    </row>
    <row r="9" spans="1:3">
      <c r="A9" s="14" t="s">
        <v>48</v>
      </c>
    </row>
    <row r="10" spans="1:3">
      <c r="A10" s="14" t="s">
        <v>50</v>
      </c>
    </row>
    <row r="11" spans="1:3">
      <c r="A11" s="14" t="s">
        <v>51</v>
      </c>
    </row>
    <row r="12" spans="1:3">
      <c r="A12" s="14" t="s">
        <v>52</v>
      </c>
    </row>
    <row r="13" spans="1:3">
      <c r="A13" s="16" t="s">
        <v>53</v>
      </c>
    </row>
  </sheetData>
  <phoneticPr fontId="119" type="noConversion"/>
  <conditionalFormatting sqref="C5">
    <cfRule type="containsBlanks" dxfId="4" priority="2">
      <formula>LEN(TRIM(C5))=0</formula>
    </cfRule>
  </conditionalFormatting>
  <conditionalFormatting sqref="A12">
    <cfRule type="containsBlanks" dxfId="3" priority="3">
      <formula>LEN(TRIM(A12))=0</formula>
    </cfRule>
  </conditionalFormatting>
  <conditionalFormatting sqref="A1:A2 A4:A8 A13 A10:A11">
    <cfRule type="containsBlanks" dxfId="2" priority="4">
      <formula>LEN(TRIM(A1))=0</formula>
    </cfRule>
  </conditionalFormatting>
  <conditionalFormatting sqref="C1 C2 C3 C6 C4">
    <cfRule type="containsBlanks" dxfId="1" priority="1">
      <formula>LEN(TRIM(C1))=0</formula>
    </cfRule>
  </conditionalFormatting>
  <conditionalFormatting sqref="A3 A9">
    <cfRule type="containsBlanks" dxfId="0" priority="5">
      <formula>LEN(TRIM(A3))=0</formula>
    </cfRule>
  </conditionalFormatting>
  <pageMargins left="0.75" right="0.75" top="1" bottom="1" header="0.51180555555555596" footer="0.51180555555555596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workbookViewId="0">
      <selection activeCell="H8" sqref="H8:I8"/>
    </sheetView>
  </sheetViews>
  <sheetFormatPr defaultColWidth="9" defaultRowHeight="13.5"/>
  <cols>
    <col min="1" max="1" width="17" customWidth="1"/>
    <col min="2" max="2" width="7.875" customWidth="1"/>
    <col min="3" max="3" width="9.75" customWidth="1"/>
    <col min="4" max="4" width="10.25" customWidth="1"/>
    <col min="5" max="5" width="9.75" customWidth="1"/>
    <col min="6" max="6" width="10.75" customWidth="1"/>
    <col min="7" max="7" width="9.375" style="1" customWidth="1"/>
    <col min="8" max="8" width="9.875" customWidth="1"/>
    <col min="9" max="9" width="9.5" customWidth="1"/>
    <col min="10" max="10" width="10.25" customWidth="1"/>
    <col min="11" max="11" width="9.75" customWidth="1"/>
    <col min="12" max="12" width="9.125"/>
  </cols>
  <sheetData>
    <row r="1" spans="1:11" ht="18.75">
      <c r="A1" s="634" t="s">
        <v>646</v>
      </c>
      <c r="B1" s="635"/>
      <c r="C1" s="635"/>
      <c r="D1" s="635"/>
      <c r="E1" s="635"/>
      <c r="F1" s="635"/>
      <c r="G1" s="635"/>
      <c r="H1" s="635"/>
      <c r="I1" s="667"/>
      <c r="J1" s="667"/>
      <c r="K1" s="668"/>
    </row>
    <row r="2" spans="1:11" ht="18.75">
      <c r="A2" s="637" t="s">
        <v>647</v>
      </c>
      <c r="B2" s="638"/>
      <c r="C2" s="638"/>
      <c r="D2" s="638"/>
      <c r="E2" s="638"/>
      <c r="F2" s="638"/>
      <c r="G2" s="639"/>
      <c r="H2" s="638"/>
      <c r="I2" s="669"/>
      <c r="J2" s="669"/>
      <c r="K2" s="670"/>
    </row>
    <row r="3" spans="1:11">
      <c r="A3" s="645" t="s">
        <v>53</v>
      </c>
      <c r="B3" s="646"/>
      <c r="C3" s="649" t="s">
        <v>648</v>
      </c>
      <c r="D3" s="650"/>
      <c r="E3" s="649" t="s">
        <v>649</v>
      </c>
      <c r="F3" s="650"/>
      <c r="G3" s="641" t="s">
        <v>13</v>
      </c>
      <c r="H3" s="625" t="s">
        <v>14</v>
      </c>
      <c r="I3" s="653"/>
      <c r="J3" s="653"/>
      <c r="K3" s="650"/>
    </row>
    <row r="4" spans="1:11">
      <c r="A4" s="647"/>
      <c r="B4" s="648"/>
      <c r="C4" s="651"/>
      <c r="D4" s="652"/>
      <c r="E4" s="651"/>
      <c r="F4" s="652"/>
      <c r="G4" s="642"/>
      <c r="H4" s="651"/>
      <c r="I4" s="654"/>
      <c r="J4" s="654"/>
      <c r="K4" s="652"/>
    </row>
    <row r="5" spans="1:11" ht="75">
      <c r="A5" s="2" t="s">
        <v>5</v>
      </c>
      <c r="B5" s="2" t="s">
        <v>389</v>
      </c>
      <c r="C5" s="3" t="s">
        <v>650</v>
      </c>
      <c r="D5" s="3" t="s">
        <v>651</v>
      </c>
      <c r="E5" s="3" t="s">
        <v>652</v>
      </c>
      <c r="F5" s="3" t="s">
        <v>653</v>
      </c>
      <c r="G5" s="4" t="s">
        <v>654</v>
      </c>
      <c r="H5" s="4" t="s">
        <v>655</v>
      </c>
      <c r="I5" s="3" t="s">
        <v>656</v>
      </c>
      <c r="J5" s="4" t="s">
        <v>657</v>
      </c>
      <c r="K5" s="3" t="s">
        <v>658</v>
      </c>
    </row>
    <row r="6" spans="1:11" ht="22.5">
      <c r="A6" s="5" t="s">
        <v>659</v>
      </c>
      <c r="B6" s="5" t="s">
        <v>660</v>
      </c>
      <c r="C6" s="631" t="s">
        <v>661</v>
      </c>
      <c r="D6" s="632"/>
      <c r="E6" s="632"/>
      <c r="F6" s="632"/>
      <c r="G6" s="632"/>
      <c r="H6" s="632"/>
      <c r="I6" s="632"/>
      <c r="J6" s="632"/>
      <c r="K6" s="633"/>
    </row>
    <row r="7" spans="1:11" ht="18.75">
      <c r="A7" s="6" t="s">
        <v>54</v>
      </c>
      <c r="B7" s="6" t="s">
        <v>662</v>
      </c>
      <c r="C7" s="7">
        <v>42859</v>
      </c>
      <c r="D7" s="7">
        <v>42865</v>
      </c>
      <c r="E7" s="7">
        <v>42861</v>
      </c>
      <c r="F7" s="7">
        <v>42867</v>
      </c>
      <c r="G7" s="8">
        <v>42869</v>
      </c>
      <c r="H7" s="7">
        <v>42873</v>
      </c>
      <c r="I7" s="7">
        <v>42874</v>
      </c>
      <c r="J7" s="7">
        <v>42882</v>
      </c>
      <c r="K7" s="7">
        <v>42883</v>
      </c>
    </row>
    <row r="8" spans="1:11" ht="18.75">
      <c r="A8" s="6" t="s">
        <v>78</v>
      </c>
      <c r="B8" s="6" t="s">
        <v>663</v>
      </c>
      <c r="C8" s="7">
        <v>42866</v>
      </c>
      <c r="D8" s="7">
        <v>42872</v>
      </c>
      <c r="E8" s="7">
        <v>42868</v>
      </c>
      <c r="F8" s="7">
        <v>42874</v>
      </c>
      <c r="G8" s="8">
        <v>42876</v>
      </c>
      <c r="H8" s="7">
        <v>42880</v>
      </c>
      <c r="I8" s="7">
        <v>42881</v>
      </c>
      <c r="J8" s="7">
        <v>42889</v>
      </c>
      <c r="K8" s="7">
        <v>42890</v>
      </c>
    </row>
    <row r="9" spans="1:11" ht="18.75">
      <c r="A9" s="6" t="s">
        <v>659</v>
      </c>
      <c r="B9" s="6" t="s">
        <v>664</v>
      </c>
      <c r="C9" s="7">
        <v>42873</v>
      </c>
      <c r="D9" s="7">
        <v>42879</v>
      </c>
      <c r="E9" s="7">
        <v>42875</v>
      </c>
      <c r="F9" s="7">
        <v>42881</v>
      </c>
      <c r="G9" s="8">
        <v>42883</v>
      </c>
      <c r="H9" s="7">
        <v>42887</v>
      </c>
      <c r="I9" s="7">
        <v>42888</v>
      </c>
      <c r="J9" s="7">
        <v>42896</v>
      </c>
      <c r="K9" s="7">
        <v>42897</v>
      </c>
    </row>
    <row r="10" spans="1:11" ht="18.75">
      <c r="A10" s="6" t="s">
        <v>54</v>
      </c>
      <c r="B10" s="6" t="s">
        <v>665</v>
      </c>
      <c r="C10" s="7">
        <v>42880</v>
      </c>
      <c r="D10" s="7">
        <v>42886</v>
      </c>
      <c r="E10" s="7">
        <v>42882</v>
      </c>
      <c r="F10" s="7">
        <v>42888</v>
      </c>
      <c r="G10" s="8">
        <v>42890</v>
      </c>
      <c r="H10" s="7">
        <v>42894</v>
      </c>
      <c r="I10" s="7">
        <v>42895</v>
      </c>
      <c r="J10" s="7">
        <v>42903</v>
      </c>
      <c r="K10" s="7">
        <v>42904</v>
      </c>
    </row>
    <row r="11" spans="1:11" ht="18.75">
      <c r="A11" s="6" t="s">
        <v>78</v>
      </c>
      <c r="B11" s="6" t="s">
        <v>666</v>
      </c>
      <c r="C11" s="7">
        <v>42887</v>
      </c>
      <c r="D11" s="7">
        <v>42893</v>
      </c>
      <c r="E11" s="7">
        <v>42889</v>
      </c>
      <c r="F11" s="7">
        <v>42895</v>
      </c>
      <c r="G11" s="8">
        <v>42897</v>
      </c>
      <c r="H11" s="7">
        <v>42901</v>
      </c>
      <c r="I11" s="7">
        <v>42902</v>
      </c>
      <c r="J11" s="7">
        <v>42910</v>
      </c>
      <c r="K11" s="7">
        <v>42911</v>
      </c>
    </row>
    <row r="12" spans="1:11" ht="18.75">
      <c r="A12" s="6" t="s">
        <v>659</v>
      </c>
      <c r="B12" s="6" t="s">
        <v>667</v>
      </c>
      <c r="C12" s="7">
        <v>42894</v>
      </c>
      <c r="D12" s="7">
        <v>42900</v>
      </c>
      <c r="E12" s="7">
        <v>42896</v>
      </c>
      <c r="F12" s="7">
        <v>42902</v>
      </c>
      <c r="G12" s="8">
        <v>42904</v>
      </c>
      <c r="H12" s="7">
        <v>42908</v>
      </c>
      <c r="I12" s="7">
        <v>42909</v>
      </c>
      <c r="J12" s="7">
        <v>42917</v>
      </c>
      <c r="K12" s="7">
        <v>42918</v>
      </c>
    </row>
    <row r="15" spans="1:11" ht="18.75">
      <c r="A15" s="671" t="s">
        <v>668</v>
      </c>
      <c r="B15" s="672"/>
      <c r="C15" s="672"/>
      <c r="D15" s="672"/>
      <c r="E15" s="672"/>
      <c r="F15" s="672"/>
      <c r="G15" s="672"/>
      <c r="H15" s="672"/>
      <c r="I15" s="672"/>
      <c r="J15" s="672"/>
    </row>
    <row r="16" spans="1:11" ht="18.75">
      <c r="A16" s="673" t="s">
        <v>669</v>
      </c>
      <c r="B16" s="674"/>
      <c r="C16" s="674"/>
      <c r="D16" s="674"/>
      <c r="E16" s="674"/>
      <c r="F16" s="674"/>
      <c r="G16" s="675"/>
      <c r="H16" s="674"/>
      <c r="I16" s="674"/>
      <c r="J16" s="674"/>
    </row>
    <row r="17" spans="1:12">
      <c r="A17" s="655" t="s">
        <v>670</v>
      </c>
      <c r="B17" s="656"/>
      <c r="C17" s="649" t="s">
        <v>671</v>
      </c>
      <c r="D17" s="653"/>
      <c r="E17" s="650"/>
      <c r="F17" s="649" t="s">
        <v>672</v>
      </c>
      <c r="G17" s="653"/>
      <c r="H17" s="650"/>
      <c r="I17" s="659" t="s">
        <v>14</v>
      </c>
      <c r="J17" s="660"/>
    </row>
    <row r="18" spans="1:12">
      <c r="A18" s="657"/>
      <c r="B18" s="658"/>
      <c r="C18" s="651"/>
      <c r="D18" s="654"/>
      <c r="E18" s="652"/>
      <c r="F18" s="651"/>
      <c r="G18" s="654"/>
      <c r="H18" s="652"/>
      <c r="I18" s="661"/>
      <c r="J18" s="662"/>
    </row>
    <row r="19" spans="1:12" ht="93.75">
      <c r="A19" s="10" t="s">
        <v>5</v>
      </c>
      <c r="B19" s="10" t="s">
        <v>389</v>
      </c>
      <c r="C19" s="4" t="s">
        <v>673</v>
      </c>
      <c r="D19" s="4" t="s">
        <v>674</v>
      </c>
      <c r="E19" s="4" t="s">
        <v>675</v>
      </c>
      <c r="F19" s="4" t="s">
        <v>676</v>
      </c>
      <c r="G19" s="4" t="s">
        <v>677</v>
      </c>
      <c r="H19" s="4" t="s">
        <v>678</v>
      </c>
      <c r="I19" s="4" t="s">
        <v>679</v>
      </c>
      <c r="J19" s="9" t="s">
        <v>680</v>
      </c>
    </row>
    <row r="20" spans="1:12" ht="22.5">
      <c r="A20" s="5" t="s">
        <v>116</v>
      </c>
      <c r="B20" s="5" t="s">
        <v>549</v>
      </c>
      <c r="C20" s="631" t="s">
        <v>661</v>
      </c>
      <c r="D20" s="632"/>
      <c r="E20" s="632"/>
      <c r="F20" s="632"/>
      <c r="G20" s="632"/>
      <c r="H20" s="632"/>
      <c r="I20" s="632"/>
      <c r="J20" s="633"/>
    </row>
    <row r="21" spans="1:12" ht="18.75">
      <c r="A21" s="7" t="s">
        <v>76</v>
      </c>
      <c r="B21" s="7" t="s">
        <v>551</v>
      </c>
      <c r="C21" s="7">
        <v>42858</v>
      </c>
      <c r="D21" s="7">
        <v>42864</v>
      </c>
      <c r="E21" s="8">
        <v>42865</v>
      </c>
      <c r="F21" s="7">
        <v>42859</v>
      </c>
      <c r="G21" s="7">
        <v>42865</v>
      </c>
      <c r="H21" s="7">
        <v>42866</v>
      </c>
      <c r="I21" s="7">
        <v>42870</v>
      </c>
      <c r="J21" s="7">
        <v>42870</v>
      </c>
    </row>
    <row r="22" spans="1:12" ht="18.75">
      <c r="A22" s="7" t="s">
        <v>99</v>
      </c>
      <c r="B22" s="7" t="s">
        <v>553</v>
      </c>
      <c r="C22" s="7">
        <v>42865</v>
      </c>
      <c r="D22" s="7">
        <v>42871</v>
      </c>
      <c r="E22" s="8">
        <v>42872</v>
      </c>
      <c r="F22" s="7">
        <v>42866</v>
      </c>
      <c r="G22" s="7">
        <v>42872</v>
      </c>
      <c r="H22" s="7">
        <v>42873</v>
      </c>
      <c r="I22" s="7">
        <v>42877</v>
      </c>
      <c r="J22" s="7">
        <v>42877</v>
      </c>
    </row>
    <row r="23" spans="1:12" ht="18.75">
      <c r="A23" s="7" t="s">
        <v>116</v>
      </c>
      <c r="B23" s="7" t="s">
        <v>555</v>
      </c>
      <c r="C23" s="7">
        <v>42872</v>
      </c>
      <c r="D23" s="7">
        <v>42878</v>
      </c>
      <c r="E23" s="8">
        <v>42879</v>
      </c>
      <c r="F23" s="7">
        <v>42873</v>
      </c>
      <c r="G23" s="7">
        <v>42879</v>
      </c>
      <c r="H23" s="7">
        <v>42880</v>
      </c>
      <c r="I23" s="7">
        <v>42884</v>
      </c>
      <c r="J23" s="7">
        <v>42884</v>
      </c>
    </row>
    <row r="24" spans="1:12" ht="18.75">
      <c r="A24" s="7" t="s">
        <v>76</v>
      </c>
      <c r="B24" s="7" t="s">
        <v>557</v>
      </c>
      <c r="C24" s="7">
        <v>42879</v>
      </c>
      <c r="D24" s="7">
        <v>42885</v>
      </c>
      <c r="E24" s="8">
        <v>42886</v>
      </c>
      <c r="F24" s="7">
        <v>42880</v>
      </c>
      <c r="G24" s="7">
        <v>42886</v>
      </c>
      <c r="H24" s="7">
        <v>42887</v>
      </c>
      <c r="I24" s="7">
        <v>42891</v>
      </c>
      <c r="J24" s="7">
        <v>42891</v>
      </c>
    </row>
    <row r="25" spans="1:12" ht="18.75">
      <c r="A25" s="7" t="s">
        <v>99</v>
      </c>
      <c r="B25" s="7" t="s">
        <v>681</v>
      </c>
      <c r="C25" s="7">
        <v>42886</v>
      </c>
      <c r="D25" s="7">
        <v>42892</v>
      </c>
      <c r="E25" s="8">
        <v>42893</v>
      </c>
      <c r="F25" s="7">
        <v>42887</v>
      </c>
      <c r="G25" s="7">
        <v>42893</v>
      </c>
      <c r="H25" s="7">
        <v>42894</v>
      </c>
      <c r="I25" s="7">
        <v>42898</v>
      </c>
      <c r="J25" s="7">
        <v>42898</v>
      </c>
    </row>
    <row r="26" spans="1:12" ht="18.75">
      <c r="A26" s="7" t="s">
        <v>116</v>
      </c>
      <c r="B26" s="7" t="s">
        <v>682</v>
      </c>
      <c r="C26" s="7">
        <v>42893</v>
      </c>
      <c r="D26" s="7">
        <v>42899</v>
      </c>
      <c r="E26" s="8">
        <v>42900</v>
      </c>
      <c r="F26" s="7">
        <v>42894</v>
      </c>
      <c r="G26" s="7">
        <v>42900</v>
      </c>
      <c r="H26" s="7">
        <v>42901</v>
      </c>
      <c r="I26" s="7">
        <v>42905</v>
      </c>
      <c r="J26" s="7">
        <v>42905</v>
      </c>
    </row>
    <row r="29" spans="1:12" ht="18.75">
      <c r="A29" s="634" t="s">
        <v>683</v>
      </c>
      <c r="B29" s="635"/>
      <c r="C29" s="635"/>
      <c r="D29" s="635"/>
      <c r="E29" s="635"/>
      <c r="F29" s="635"/>
      <c r="G29" s="635"/>
      <c r="H29" s="635"/>
      <c r="I29" s="635"/>
      <c r="J29" s="635"/>
      <c r="K29" s="635"/>
      <c r="L29" s="636"/>
    </row>
    <row r="30" spans="1:12" ht="18.75">
      <c r="A30" s="637" t="s">
        <v>684</v>
      </c>
      <c r="B30" s="638"/>
      <c r="C30" s="638"/>
      <c r="D30" s="638"/>
      <c r="E30" s="638"/>
      <c r="F30" s="638"/>
      <c r="G30" s="639"/>
      <c r="H30" s="638"/>
      <c r="I30" s="638"/>
      <c r="J30" s="638"/>
      <c r="K30" s="638"/>
      <c r="L30" s="640"/>
    </row>
    <row r="31" spans="1:12">
      <c r="A31" s="663" t="s">
        <v>37</v>
      </c>
      <c r="B31" s="664"/>
      <c r="C31" s="665" t="s">
        <v>648</v>
      </c>
      <c r="D31" s="666"/>
      <c r="E31" s="665" t="s">
        <v>649</v>
      </c>
      <c r="F31" s="666"/>
      <c r="G31" s="643" t="s">
        <v>13</v>
      </c>
      <c r="H31" s="625" t="s">
        <v>14</v>
      </c>
      <c r="I31" s="626"/>
      <c r="J31" s="626"/>
      <c r="K31" s="626"/>
      <c r="L31" s="627"/>
    </row>
    <row r="32" spans="1:12">
      <c r="A32" s="647"/>
      <c r="B32" s="648"/>
      <c r="C32" s="651"/>
      <c r="D32" s="652"/>
      <c r="E32" s="651"/>
      <c r="F32" s="652"/>
      <c r="G32" s="644"/>
      <c r="H32" s="628"/>
      <c r="I32" s="629"/>
      <c r="J32" s="629"/>
      <c r="K32" s="629"/>
      <c r="L32" s="630"/>
    </row>
    <row r="33" spans="1:12" ht="75">
      <c r="A33" s="10" t="s">
        <v>5</v>
      </c>
      <c r="B33" s="10" t="s">
        <v>389</v>
      </c>
      <c r="C33" s="4" t="s">
        <v>685</v>
      </c>
      <c r="D33" s="4" t="s">
        <v>686</v>
      </c>
      <c r="E33" s="4" t="s">
        <v>673</v>
      </c>
      <c r="F33" s="4" t="s">
        <v>674</v>
      </c>
      <c r="G33" s="11" t="s">
        <v>687</v>
      </c>
      <c r="H33" s="3" t="s">
        <v>688</v>
      </c>
      <c r="I33" s="3" t="s">
        <v>689</v>
      </c>
      <c r="J33" s="3" t="s">
        <v>690</v>
      </c>
      <c r="K33" s="3" t="s">
        <v>691</v>
      </c>
      <c r="L33" s="3" t="s">
        <v>692</v>
      </c>
    </row>
    <row r="34" spans="1:12" ht="18.75">
      <c r="A34" s="12" t="s">
        <v>417</v>
      </c>
      <c r="B34" s="12" t="s">
        <v>693</v>
      </c>
      <c r="C34" s="7">
        <v>42850</v>
      </c>
      <c r="D34" s="7">
        <v>42856</v>
      </c>
      <c r="E34" s="7">
        <v>42851</v>
      </c>
      <c r="F34" s="7">
        <v>42857</v>
      </c>
      <c r="G34" s="8">
        <v>42858</v>
      </c>
      <c r="H34" s="7">
        <v>42863</v>
      </c>
      <c r="I34" s="7">
        <v>42864</v>
      </c>
      <c r="J34" s="7">
        <v>42865</v>
      </c>
      <c r="K34" s="7">
        <v>42866</v>
      </c>
      <c r="L34" s="7">
        <v>42867</v>
      </c>
    </row>
    <row r="35" spans="1:12" ht="18.75">
      <c r="A35" s="6" t="s">
        <v>140</v>
      </c>
      <c r="B35" s="6" t="s">
        <v>600</v>
      </c>
      <c r="C35" s="7">
        <v>42857</v>
      </c>
      <c r="D35" s="7">
        <v>42863</v>
      </c>
      <c r="E35" s="7">
        <v>42858</v>
      </c>
      <c r="F35" s="7">
        <v>42864</v>
      </c>
      <c r="G35" s="8">
        <v>42865</v>
      </c>
      <c r="H35" s="7">
        <v>42870</v>
      </c>
      <c r="I35" s="7">
        <v>42871</v>
      </c>
      <c r="J35" s="7">
        <v>42872</v>
      </c>
      <c r="K35" s="7">
        <v>42873</v>
      </c>
      <c r="L35" s="7">
        <v>42874</v>
      </c>
    </row>
    <row r="36" spans="1:12" ht="18.75">
      <c r="A36" s="6" t="s">
        <v>56</v>
      </c>
      <c r="B36" s="6" t="s">
        <v>421</v>
      </c>
      <c r="C36" s="7">
        <v>42864</v>
      </c>
      <c r="D36" s="7">
        <v>42870</v>
      </c>
      <c r="E36" s="7">
        <v>42865</v>
      </c>
      <c r="F36" s="7">
        <v>42871</v>
      </c>
      <c r="G36" s="8">
        <v>42872</v>
      </c>
      <c r="H36" s="7">
        <v>42877</v>
      </c>
      <c r="I36" s="7">
        <v>42878</v>
      </c>
      <c r="J36" s="7">
        <v>42879</v>
      </c>
      <c r="K36" s="7">
        <v>42880</v>
      </c>
      <c r="L36" s="7">
        <v>42881</v>
      </c>
    </row>
    <row r="37" spans="1:12" ht="18.75">
      <c r="A37" s="6" t="s">
        <v>422</v>
      </c>
      <c r="B37" s="6" t="s">
        <v>602</v>
      </c>
      <c r="C37" s="7">
        <v>42871</v>
      </c>
      <c r="D37" s="7">
        <v>42877</v>
      </c>
      <c r="E37" s="7">
        <v>42872</v>
      </c>
      <c r="F37" s="7">
        <v>42878</v>
      </c>
      <c r="G37" s="8">
        <v>42879</v>
      </c>
      <c r="H37" s="7">
        <v>42884</v>
      </c>
      <c r="I37" s="7">
        <v>42885</v>
      </c>
      <c r="J37" s="7">
        <v>42886</v>
      </c>
      <c r="K37" s="7">
        <v>42887</v>
      </c>
      <c r="L37" s="7">
        <v>42888</v>
      </c>
    </row>
    <row r="38" spans="1:12" ht="18.75">
      <c r="A38" s="6" t="s">
        <v>694</v>
      </c>
      <c r="B38" s="6" t="s">
        <v>695</v>
      </c>
      <c r="C38" s="7">
        <v>42878</v>
      </c>
      <c r="D38" s="7">
        <v>42884</v>
      </c>
      <c r="E38" s="7">
        <v>42879</v>
      </c>
      <c r="F38" s="7">
        <v>42885</v>
      </c>
      <c r="G38" s="8">
        <v>42886</v>
      </c>
      <c r="H38" s="7">
        <v>42891</v>
      </c>
      <c r="I38" s="7">
        <v>42892</v>
      </c>
      <c r="J38" s="7">
        <v>42893</v>
      </c>
      <c r="K38" s="7">
        <v>42894</v>
      </c>
      <c r="L38" s="7">
        <v>42895</v>
      </c>
    </row>
    <row r="39" spans="1:12" ht="18.75">
      <c r="A39" s="6" t="s">
        <v>119</v>
      </c>
      <c r="B39" s="13" t="s">
        <v>696</v>
      </c>
      <c r="C39" s="7">
        <v>42885</v>
      </c>
      <c r="D39" s="7">
        <v>42891</v>
      </c>
      <c r="E39" s="7">
        <v>42886</v>
      </c>
      <c r="F39" s="7">
        <v>42892</v>
      </c>
      <c r="G39" s="8">
        <v>42893</v>
      </c>
      <c r="H39" s="7">
        <v>42898</v>
      </c>
      <c r="I39" s="7">
        <v>42899</v>
      </c>
      <c r="J39" s="7">
        <v>42900</v>
      </c>
      <c r="K39" s="7">
        <v>42901</v>
      </c>
      <c r="L39" s="7">
        <v>42902</v>
      </c>
    </row>
    <row r="40" spans="1:12" ht="18.75">
      <c r="A40" s="6" t="s">
        <v>150</v>
      </c>
      <c r="B40" s="13"/>
      <c r="C40" s="7">
        <v>42892</v>
      </c>
      <c r="D40" s="7">
        <v>42898</v>
      </c>
      <c r="E40" s="7">
        <v>42893</v>
      </c>
      <c r="F40" s="7">
        <v>42899</v>
      </c>
      <c r="G40" s="8">
        <v>42900</v>
      </c>
      <c r="H40" s="7">
        <v>42905</v>
      </c>
      <c r="I40" s="7">
        <v>42906</v>
      </c>
      <c r="J40" s="7">
        <v>42907</v>
      </c>
      <c r="K40" s="7">
        <v>42908</v>
      </c>
      <c r="L40" s="7">
        <v>42909</v>
      </c>
    </row>
  </sheetData>
  <mergeCells count="22">
    <mergeCell ref="E31:F32"/>
    <mergeCell ref="A1:K1"/>
    <mergeCell ref="A2:K2"/>
    <mergeCell ref="C6:K6"/>
    <mergeCell ref="A15:J15"/>
    <mergeCell ref="A16:J16"/>
    <mergeCell ref="H31:L32"/>
    <mergeCell ref="C20:J20"/>
    <mergeCell ref="A29:L29"/>
    <mergeCell ref="A30:L30"/>
    <mergeCell ref="G3:G4"/>
    <mergeCell ref="G31:G32"/>
    <mergeCell ref="A3:B4"/>
    <mergeCell ref="C3:D4"/>
    <mergeCell ref="E3:F4"/>
    <mergeCell ref="H3:K4"/>
    <mergeCell ref="A17:B18"/>
    <mergeCell ref="I17:J18"/>
    <mergeCell ref="C17:E18"/>
    <mergeCell ref="F17:H18"/>
    <mergeCell ref="A31:B32"/>
    <mergeCell ref="C31:D32"/>
  </mergeCells>
  <phoneticPr fontId="119" type="noConversion"/>
  <pageMargins left="0.75" right="0.75" top="1" bottom="1" header="0.51180555555555596" footer="0.51180555555555596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SHENZHEN-FCL(APR,2017)</vt:lpstr>
      <vt:lpstr>SHENZHEN-LCL(APR,2017) </vt:lpstr>
      <vt:lpstr>Sheet1</vt:lpstr>
      <vt:lpstr>OOCL</vt:lpstr>
      <vt:lpstr>YM</vt:lpstr>
      <vt:lpstr>TSL</vt:lpstr>
      <vt:lpstr>ECU</vt:lpstr>
      <vt:lpstr>Sheet2</vt:lpstr>
      <vt:lpstr>IAL</vt:lpstr>
      <vt:lpstr>Sheet1!Print_Area</vt:lpstr>
      <vt:lpstr>'SHENZHEN-FCL(APR,2017)'!Print_Area</vt:lpstr>
      <vt:lpstr>'SHENZHEN-LCL(APR,2017) '!Print_Area</vt:lpstr>
      <vt:lpstr>'SHENZHEN-FCL(APR,2017)'!Print_Titles</vt:lpstr>
      <vt:lpstr>'SHENZHEN-LCL(APR,2017) '!Print_Titles</vt:lpstr>
      <vt:lpstr>'SHENZHEN-LCL(APR,2017) '!VESSEL</vt:lpstr>
      <vt:lpstr>VESSEL</vt:lpstr>
    </vt:vector>
  </TitlesOfParts>
  <Company>濃飛倉庫運輸株式会社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五十嵐秀一</dc:creator>
  <cp:lastModifiedBy>NOHHI</cp:lastModifiedBy>
  <cp:lastPrinted>2018-03-05T06:51:31Z</cp:lastPrinted>
  <dcterms:created xsi:type="dcterms:W3CDTF">2001-05-09T00:54:00Z</dcterms:created>
  <dcterms:modified xsi:type="dcterms:W3CDTF">2018-03-05T06:51:35Z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