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bc52c98697fdfb/デスクトップ/"/>
    </mc:Choice>
  </mc:AlternateContent>
  <xr:revisionPtr revIDLastSave="0" documentId="8_{687852D0-678D-4205-933C-41F115408D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JAKARTA" sheetId="3" r:id="rId1"/>
    <sheet name="SEMARANG" sheetId="1" r:id="rId2"/>
    <sheet name="SURABAYA" sheetId="4" r:id="rId3"/>
  </sheets>
  <definedNames>
    <definedName name="_xlnm._FilterDatabase" localSheetId="0" hidden="1">JAKARTA!$A$6:$AJ$26</definedName>
    <definedName name="_xlnm._FilterDatabase" localSheetId="1" hidden="1">SEMARANG!$A$1:$AP$36</definedName>
    <definedName name="_xlnm._FilterDatabase" localSheetId="2" hidden="1">SURABAYA!$A$6:$AU$74</definedName>
    <definedName name="A" localSheetId="0">#REF!</definedName>
    <definedName name="A" localSheetId="2">#REF!</definedName>
    <definedName name="A">#REF!</definedName>
    <definedName name="kobe_australia" localSheetId="0">#REF!</definedName>
    <definedName name="kobe_australia" localSheetId="2">#REF!</definedName>
    <definedName name="kobe_australia">#REF!</definedName>
    <definedName name="kobe_bangkok" localSheetId="0">#REF!</definedName>
    <definedName name="kobe_bangkok" localSheetId="2">#REF!</definedName>
    <definedName name="kobe_bangkok">#REF!</definedName>
    <definedName name="kobe_busan" localSheetId="0">#REF!</definedName>
    <definedName name="kobe_busan" localSheetId="2">#REF!</definedName>
    <definedName name="kobe_busan">#REF!</definedName>
    <definedName name="kobe_busan2">#REF!</definedName>
    <definedName name="kobe_canada" localSheetId="0">#REF!</definedName>
    <definedName name="kobe_canada" localSheetId="2">#REF!</definedName>
    <definedName name="kobe_canada">#REF!</definedName>
    <definedName name="kobe_dalian" localSheetId="0">#REF!</definedName>
    <definedName name="kobe_dalian" localSheetId="2">#REF!</definedName>
    <definedName name="kobe_dalian">#REF!</definedName>
    <definedName name="kobe_europe" localSheetId="0">#REF!</definedName>
    <definedName name="kobe_europe" localSheetId="2">#REF!</definedName>
    <definedName name="kobe_europe">#REF!</definedName>
    <definedName name="kobe_hongkong" localSheetId="0">#REF!</definedName>
    <definedName name="kobe_hongkong" localSheetId="2">#REF!</definedName>
    <definedName name="kobe_hongkong">#REF!</definedName>
    <definedName name="kobe_jakarta" localSheetId="0">#REF!</definedName>
    <definedName name="kobe_jakarta" localSheetId="2">#REF!</definedName>
    <definedName name="kobe_jakarta">#REF!</definedName>
    <definedName name="kobe_manila" localSheetId="0">#REF!</definedName>
    <definedName name="kobe_manila" localSheetId="2">#REF!</definedName>
    <definedName name="kobe_manila">#REF!</definedName>
    <definedName name="kobe_newzealand" localSheetId="0">#REF!</definedName>
    <definedName name="kobe_newzealand" localSheetId="2">#REF!</definedName>
    <definedName name="kobe_newzealand">#REF!</definedName>
    <definedName name="kobe_quingdao" localSheetId="0">#REF!</definedName>
    <definedName name="kobe_quingdao" localSheetId="2">#REF!</definedName>
    <definedName name="kobe_quingdao">#REF!</definedName>
    <definedName name="kobe_shanghai" localSheetId="0">#REF!</definedName>
    <definedName name="kobe_shanghai" localSheetId="2">#REF!</definedName>
    <definedName name="kobe_shanghai">#REF!</definedName>
    <definedName name="kobe_singapore" localSheetId="0">#REF!</definedName>
    <definedName name="kobe_singapore" localSheetId="2">#REF!</definedName>
    <definedName name="kobe_singapore">#REF!</definedName>
    <definedName name="kobe_taiwan" localSheetId="0">#REF!</definedName>
    <definedName name="kobe_taiwan" localSheetId="2">#REF!</definedName>
    <definedName name="kobe_taiwan">#REF!</definedName>
    <definedName name="kobe_usa" localSheetId="0">#REF!</definedName>
    <definedName name="kobe_usa" localSheetId="2">#REF!</definedName>
    <definedName name="kobe_usa">#REF!</definedName>
    <definedName name="kobe_xingang" localSheetId="0">#REF!</definedName>
    <definedName name="kobe_xingang" localSheetId="2">#REF!</definedName>
    <definedName name="kobe_xingang">#REF!</definedName>
    <definedName name="matsuyama_busan" localSheetId="0">#REF!</definedName>
    <definedName name="matsuyama_busan" localSheetId="2">#REF!</definedName>
    <definedName name="matsuyama_busan">#REF!</definedName>
    <definedName name="matsuyama_singapore" localSheetId="0">#REF!</definedName>
    <definedName name="matsuyama_singapore" localSheetId="2">#REF!</definedName>
    <definedName name="matsuyama_singapore">#REF!</definedName>
    <definedName name="osaka_bangkok" localSheetId="0">#REF!</definedName>
    <definedName name="osaka_bangkok" localSheetId="2">#REF!</definedName>
    <definedName name="osaka_bangkok">#REF!</definedName>
    <definedName name="osaka_busan" localSheetId="0">#REF!</definedName>
    <definedName name="osaka_busan" localSheetId="2">#REF!</definedName>
    <definedName name="osaka_busan">#REF!</definedName>
    <definedName name="osaka_hongkong" localSheetId="0">#REF!</definedName>
    <definedName name="osaka_hongkong" localSheetId="2">#REF!</definedName>
    <definedName name="osaka_hongkong">#REF!</definedName>
    <definedName name="osaka_shanghai" localSheetId="0">#REF!</definedName>
    <definedName name="osaka_shanghai" localSheetId="2">#REF!</definedName>
    <definedName name="osaka_shanghai">#REF!</definedName>
    <definedName name="osaka_singapore" localSheetId="0">#REF!</definedName>
    <definedName name="osaka_singapore" localSheetId="2">#REF!</definedName>
    <definedName name="osaka_singapore">#REF!</definedName>
    <definedName name="osaka_taiwan" localSheetId="0">#REF!</definedName>
    <definedName name="osaka_taiwan" localSheetId="2">#REF!</definedName>
    <definedName name="osaka_taiwan">#REF!</definedName>
    <definedName name="_xlnm.Print_Area" localSheetId="1">SEMARANG!$A$1:$AN$46</definedName>
    <definedName name="_xlnm.Print_Area" localSheetId="2">SURABAYA!$A$1:$AN$51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I17" i="3"/>
  <c r="E17" i="3" s="1"/>
  <c r="G17" i="3" s="1"/>
  <c r="I14" i="3"/>
  <c r="E14" i="3" s="1"/>
  <c r="G14" i="3" s="1"/>
  <c r="I13" i="3"/>
  <c r="C13" i="3" s="1"/>
  <c r="G10" i="3"/>
  <c r="G9" i="3"/>
  <c r="G8" i="3"/>
  <c r="G7" i="3"/>
  <c r="E7" i="3"/>
  <c r="E8" i="3"/>
  <c r="E9" i="3"/>
  <c r="E10" i="3"/>
  <c r="I16" i="3"/>
  <c r="E16" i="3" s="1"/>
  <c r="G16" i="3" s="1"/>
  <c r="I15" i="3"/>
  <c r="I19" i="3" s="1"/>
  <c r="I12" i="3"/>
  <c r="E12" i="3" s="1"/>
  <c r="G12" i="3" s="1"/>
  <c r="I11" i="3"/>
  <c r="E11" i="3" s="1"/>
  <c r="G11" i="3" s="1"/>
  <c r="E13" i="3" l="1"/>
  <c r="G13" i="3" s="1"/>
  <c r="I23" i="3"/>
  <c r="I27" i="3" s="1"/>
  <c r="E19" i="3"/>
  <c r="G19" i="3" s="1"/>
  <c r="E15" i="3"/>
  <c r="G15" i="3" s="1"/>
  <c r="I18" i="3"/>
  <c r="I20" i="3"/>
  <c r="I21" i="3"/>
  <c r="C14" i="3"/>
  <c r="C17" i="3"/>
  <c r="G17" i="4"/>
  <c r="G24" i="4" s="1"/>
  <c r="G31" i="4" s="1"/>
  <c r="G16" i="4"/>
  <c r="G23" i="4" s="1"/>
  <c r="G30" i="4" s="1"/>
  <c r="G20" i="4"/>
  <c r="G27" i="4" s="1"/>
  <c r="G34" i="4" s="1"/>
  <c r="G41" i="4" s="1"/>
  <c r="E10" i="1"/>
  <c r="E20" i="3" l="1"/>
  <c r="G20" i="3" s="1"/>
  <c r="I24" i="3"/>
  <c r="I28" i="3" s="1"/>
  <c r="E18" i="3"/>
  <c r="G18" i="3" s="1"/>
  <c r="I22" i="3"/>
  <c r="C18" i="3"/>
  <c r="E21" i="3"/>
  <c r="G21" i="3" s="1"/>
  <c r="C21" i="3"/>
  <c r="C27" i="3"/>
  <c r="E27" i="3"/>
  <c r="G27" i="3" s="1"/>
  <c r="G18" i="4"/>
  <c r="G19" i="4"/>
  <c r="E20" i="4"/>
  <c r="E28" i="3" l="1"/>
  <c r="G28" i="3" s="1"/>
  <c r="C28" i="3"/>
  <c r="C22" i="3"/>
  <c r="E22" i="3"/>
  <c r="G22" i="3" s="1"/>
  <c r="E41" i="4"/>
  <c r="E34" i="4"/>
  <c r="E27" i="4"/>
  <c r="G22" i="1"/>
  <c r="G28" i="1" s="1"/>
  <c r="G21" i="1" l="1"/>
  <c r="E18" i="1"/>
  <c r="I26" i="3"/>
  <c r="I25" i="3"/>
  <c r="E17" i="1"/>
  <c r="AE33" i="3"/>
  <c r="AB32" i="3"/>
  <c r="AB28" i="3"/>
  <c r="Y33" i="3"/>
  <c r="Y31" i="3"/>
  <c r="S31" i="3"/>
  <c r="AE27" i="3"/>
  <c r="Y27" i="3"/>
  <c r="V27" i="3"/>
  <c r="V23" i="3"/>
  <c r="V19" i="3"/>
  <c r="V15" i="3"/>
  <c r="S27" i="3"/>
  <c r="AB30" i="3"/>
  <c r="AE29" i="3"/>
  <c r="Y29" i="3"/>
  <c r="V29" i="3"/>
  <c r="S29" i="3"/>
  <c r="AB24" i="3"/>
  <c r="AE23" i="3"/>
  <c r="Y23" i="3"/>
  <c r="S23" i="3"/>
  <c r="AB26" i="3"/>
  <c r="AE25" i="3"/>
  <c r="Y25" i="3"/>
  <c r="V25" i="3"/>
  <c r="S25" i="3"/>
  <c r="AB20" i="3"/>
  <c r="AE19" i="3"/>
  <c r="Y19" i="3"/>
  <c r="S19" i="3"/>
  <c r="AB22" i="3"/>
  <c r="AE21" i="3"/>
  <c r="Y21" i="3"/>
  <c r="V21" i="3"/>
  <c r="S21" i="3"/>
  <c r="AB16" i="3"/>
  <c r="AB18" i="3"/>
  <c r="AB12" i="3"/>
  <c r="AE15" i="3"/>
  <c r="Y15" i="3"/>
  <c r="S15" i="3"/>
  <c r="AE17" i="3"/>
  <c r="Y17" i="3"/>
  <c r="V17" i="3"/>
  <c r="S17" i="3"/>
  <c r="AE11" i="3"/>
  <c r="Y11" i="3"/>
  <c r="V11" i="3"/>
  <c r="S11" i="3"/>
  <c r="AB14" i="3"/>
  <c r="AE13" i="3"/>
  <c r="Y13" i="3"/>
  <c r="V13" i="3"/>
  <c r="S13" i="3"/>
  <c r="T8" i="3"/>
  <c r="U8" i="3" s="1"/>
  <c r="T9" i="3"/>
  <c r="U9" i="3" s="1"/>
  <c r="E25" i="3" l="1"/>
  <c r="G25" i="3" s="1"/>
  <c r="I29" i="3"/>
  <c r="C29" i="3" s="1"/>
  <c r="C25" i="3"/>
  <c r="E26" i="3"/>
  <c r="G26" i="3" s="1"/>
  <c r="C26" i="3"/>
  <c r="E21" i="1"/>
  <c r="G27" i="1"/>
  <c r="E27" i="1" s="1"/>
  <c r="E24" i="3"/>
  <c r="G24" i="3" s="1"/>
  <c r="E23" i="3"/>
  <c r="G23" i="3" s="1"/>
  <c r="E22" i="1"/>
  <c r="Z12" i="3"/>
  <c r="G15" i="4"/>
  <c r="G14" i="4"/>
  <c r="Z16" i="3"/>
  <c r="AG60" i="4"/>
  <c r="AJ59" i="4"/>
  <c r="AD59" i="4"/>
  <c r="AA59" i="4"/>
  <c r="X59" i="4"/>
  <c r="AG58" i="4"/>
  <c r="AD57" i="4"/>
  <c r="AA57" i="4"/>
  <c r="X57" i="4"/>
  <c r="V57" i="4"/>
  <c r="R57" i="4"/>
  <c r="AJ56" i="4"/>
  <c r="AG56" i="4"/>
  <c r="V56" i="4"/>
  <c r="R56" i="4"/>
  <c r="N56" i="4"/>
  <c r="J56" i="4"/>
  <c r="AG53" i="4"/>
  <c r="AJ52" i="4"/>
  <c r="AD52" i="4"/>
  <c r="AA52" i="4"/>
  <c r="X52" i="4"/>
  <c r="AG51" i="4"/>
  <c r="AD50" i="4"/>
  <c r="AA50" i="4"/>
  <c r="X50" i="4"/>
  <c r="V50" i="4"/>
  <c r="R50" i="4"/>
  <c r="AJ49" i="4"/>
  <c r="AG49" i="4"/>
  <c r="V49" i="4"/>
  <c r="R49" i="4"/>
  <c r="N49" i="4"/>
  <c r="J49" i="4"/>
  <c r="AG55" i="4"/>
  <c r="AG53" i="1"/>
  <c r="AJ52" i="1"/>
  <c r="X52" i="1"/>
  <c r="AD50" i="1"/>
  <c r="AA50" i="1"/>
  <c r="X50" i="1"/>
  <c r="V50" i="1"/>
  <c r="R50" i="1"/>
  <c r="N50" i="1"/>
  <c r="J50" i="1"/>
  <c r="AJ49" i="1"/>
  <c r="AG49" i="1"/>
  <c r="V49" i="1"/>
  <c r="R49" i="1"/>
  <c r="N49" i="1"/>
  <c r="J49" i="1"/>
  <c r="AG46" i="4"/>
  <c r="AJ45" i="4"/>
  <c r="AD45" i="4"/>
  <c r="AA45" i="4"/>
  <c r="X45" i="4"/>
  <c r="AG44" i="4"/>
  <c r="AD43" i="4"/>
  <c r="AA43" i="4"/>
  <c r="X43" i="4"/>
  <c r="V43" i="4"/>
  <c r="R43" i="4"/>
  <c r="AJ42" i="4"/>
  <c r="AG42" i="4"/>
  <c r="V42" i="4"/>
  <c r="R42" i="4"/>
  <c r="N42" i="4"/>
  <c r="J42" i="4"/>
  <c r="AG48" i="4"/>
  <c r="G33" i="1" l="1"/>
  <c r="G39" i="1" s="1"/>
  <c r="I32" i="3"/>
  <c r="E32" i="3" s="1"/>
  <c r="G32" i="3" s="1"/>
  <c r="I31" i="3"/>
  <c r="E31" i="3" s="1"/>
  <c r="G31" i="3" s="1"/>
  <c r="G22" i="4"/>
  <c r="K22" i="4" s="1"/>
  <c r="S22" i="4" s="1"/>
  <c r="K15" i="4"/>
  <c r="S15" i="4" s="1"/>
  <c r="G21" i="4"/>
  <c r="K21" i="4" s="1"/>
  <c r="S21" i="4" s="1"/>
  <c r="K14" i="4"/>
  <c r="S14" i="4" s="1"/>
  <c r="G34" i="1"/>
  <c r="G40" i="1" s="1"/>
  <c r="E28" i="1"/>
  <c r="E33" i="1"/>
  <c r="AG47" i="1"/>
  <c r="AJ46" i="1"/>
  <c r="X46" i="1"/>
  <c r="AD44" i="1"/>
  <c r="AA44" i="1"/>
  <c r="X44" i="1"/>
  <c r="V44" i="1"/>
  <c r="R44" i="1"/>
  <c r="N44" i="1"/>
  <c r="J44" i="1"/>
  <c r="AJ43" i="1"/>
  <c r="AG43" i="1"/>
  <c r="V43" i="1"/>
  <c r="R43" i="1"/>
  <c r="N43" i="1"/>
  <c r="J43" i="1"/>
  <c r="AG41" i="1"/>
  <c r="AJ40" i="1"/>
  <c r="X40" i="1"/>
  <c r="AD38" i="1"/>
  <c r="AA38" i="1"/>
  <c r="X38" i="1"/>
  <c r="V38" i="1"/>
  <c r="R38" i="1"/>
  <c r="N38" i="1"/>
  <c r="J38" i="1"/>
  <c r="AJ37" i="1"/>
  <c r="AG37" i="1"/>
  <c r="V37" i="1"/>
  <c r="R37" i="1"/>
  <c r="N37" i="1"/>
  <c r="J37" i="1"/>
  <c r="AD32" i="3"/>
  <c r="X32" i="3"/>
  <c r="U32" i="3"/>
  <c r="R32" i="3"/>
  <c r="AA31" i="3"/>
  <c r="AD34" i="3"/>
  <c r="AB34" i="3"/>
  <c r="X34" i="3"/>
  <c r="U34" i="3"/>
  <c r="R34" i="3"/>
  <c r="AA33" i="3"/>
  <c r="V33" i="3"/>
  <c r="U33" i="3"/>
  <c r="S33" i="3"/>
  <c r="AD28" i="3"/>
  <c r="X28" i="3"/>
  <c r="U28" i="3"/>
  <c r="R28" i="3"/>
  <c r="AA27" i="3"/>
  <c r="AD30" i="3"/>
  <c r="X30" i="3"/>
  <c r="U30" i="3"/>
  <c r="R30" i="3"/>
  <c r="AA29" i="3"/>
  <c r="U29" i="3"/>
  <c r="E34" i="1" l="1"/>
  <c r="E39" i="1"/>
  <c r="G45" i="1"/>
  <c r="G51" i="1" s="1"/>
  <c r="Z10" i="3"/>
  <c r="AA10" i="3" s="1"/>
  <c r="AC9" i="3"/>
  <c r="AD9" i="3" s="1"/>
  <c r="W9" i="3"/>
  <c r="X9" i="3" s="1"/>
  <c r="Q9" i="3"/>
  <c r="R9" i="3" s="1"/>
  <c r="E40" i="1" l="1"/>
  <c r="G46" i="1"/>
  <c r="G52" i="1" s="1"/>
  <c r="E45" i="1"/>
  <c r="E51" i="1"/>
  <c r="Z8" i="3"/>
  <c r="AA8" i="3" s="1"/>
  <c r="AC7" i="3"/>
  <c r="AD7" i="3" s="1"/>
  <c r="W7" i="3"/>
  <c r="X7" i="3" s="1"/>
  <c r="Q7" i="3"/>
  <c r="R7" i="3" s="1"/>
  <c r="E46" i="1" l="1"/>
  <c r="E52" i="1"/>
  <c r="G28" i="4"/>
  <c r="K28" i="4" s="1"/>
  <c r="S28" i="4" s="1"/>
  <c r="Q27" i="3" l="1"/>
  <c r="R27" i="3" s="1"/>
  <c r="W27" i="3"/>
  <c r="X27" i="3" s="1"/>
  <c r="F27" i="3"/>
  <c r="D27" i="3"/>
  <c r="AC27" i="3"/>
  <c r="AD27" i="3" s="1"/>
  <c r="T27" i="3"/>
  <c r="U27" i="3" s="1"/>
  <c r="J27" i="3"/>
  <c r="J11" i="3"/>
  <c r="AA11" i="3"/>
  <c r="Z20" i="3"/>
  <c r="R12" i="3"/>
  <c r="U12" i="3"/>
  <c r="X12" i="3"/>
  <c r="AD12" i="3"/>
  <c r="Q31" i="3" l="1"/>
  <c r="R31" i="3" s="1"/>
  <c r="W31" i="3"/>
  <c r="X31" i="3" s="1"/>
  <c r="F31" i="3"/>
  <c r="C31" i="3"/>
  <c r="D31" i="3" s="1"/>
  <c r="AC31" i="3"/>
  <c r="AD31" i="3" s="1"/>
  <c r="T31" i="3"/>
  <c r="U31" i="3" s="1"/>
  <c r="J31" i="3"/>
  <c r="C12" i="3"/>
  <c r="D12" i="3" s="1"/>
  <c r="AA12" i="3"/>
  <c r="J12" i="3"/>
  <c r="T11" i="3"/>
  <c r="U11" i="3" s="1"/>
  <c r="AC11" i="3"/>
  <c r="AD11" i="3" s="1"/>
  <c r="W11" i="3"/>
  <c r="X11" i="3" s="1"/>
  <c r="Q11" i="3"/>
  <c r="R11" i="3" s="1"/>
  <c r="F11" i="3"/>
  <c r="C11" i="3"/>
  <c r="D11" i="3" s="1"/>
  <c r="F12" i="3"/>
  <c r="AJ34" i="1" l="1"/>
  <c r="X34" i="1"/>
  <c r="AD32" i="1"/>
  <c r="AA32" i="1"/>
  <c r="X32" i="1"/>
  <c r="V32" i="1"/>
  <c r="R32" i="1"/>
  <c r="N32" i="1"/>
  <c r="J32" i="1"/>
  <c r="AJ31" i="1"/>
  <c r="AG31" i="1"/>
  <c r="V31" i="1"/>
  <c r="R31" i="1"/>
  <c r="N31" i="1"/>
  <c r="J31" i="1"/>
  <c r="AD26" i="1"/>
  <c r="AA26" i="1"/>
  <c r="X26" i="1"/>
  <c r="V26" i="1"/>
  <c r="R26" i="1"/>
  <c r="N26" i="1"/>
  <c r="J26" i="1"/>
  <c r="AJ25" i="1"/>
  <c r="AG25" i="1"/>
  <c r="V25" i="1"/>
  <c r="R25" i="1"/>
  <c r="N25" i="1"/>
  <c r="J25" i="1"/>
  <c r="AJ28" i="1"/>
  <c r="X28" i="1"/>
  <c r="AD20" i="1"/>
  <c r="AA20" i="1"/>
  <c r="X20" i="1"/>
  <c r="V20" i="1"/>
  <c r="R20" i="1"/>
  <c r="N20" i="1"/>
  <c r="J20" i="1"/>
  <c r="AJ19" i="1"/>
  <c r="AG19" i="1"/>
  <c r="V19" i="1"/>
  <c r="R19" i="1"/>
  <c r="N19" i="1"/>
  <c r="J19" i="1"/>
  <c r="AJ22" i="1"/>
  <c r="X22" i="1"/>
  <c r="AJ18" i="1"/>
  <c r="X18" i="1"/>
  <c r="M18" i="1"/>
  <c r="H17" i="1"/>
  <c r="AD14" i="1"/>
  <c r="AA14" i="1"/>
  <c r="X14" i="1"/>
  <c r="V14" i="1"/>
  <c r="R14" i="1"/>
  <c r="N14" i="1"/>
  <c r="J14" i="1"/>
  <c r="G14" i="1"/>
  <c r="AJ13" i="1"/>
  <c r="AG13" i="1"/>
  <c r="V13" i="1"/>
  <c r="R13" i="1"/>
  <c r="N13" i="1"/>
  <c r="J13" i="1"/>
  <c r="G13" i="1"/>
  <c r="K13" i="1" s="1"/>
  <c r="AI8" i="1"/>
  <c r="AJ8" i="1" s="1"/>
  <c r="AF8" i="1"/>
  <c r="AG8" i="1" s="1"/>
  <c r="H8" i="1"/>
  <c r="E8" i="1"/>
  <c r="C8" i="1"/>
  <c r="D8" i="1" s="1"/>
  <c r="AG7" i="1"/>
  <c r="W7" i="1"/>
  <c r="X7" i="1" s="1"/>
  <c r="H7" i="1"/>
  <c r="E7" i="1"/>
  <c r="C7" i="1"/>
  <c r="D7" i="1" s="1"/>
  <c r="AF10" i="1"/>
  <c r="AG10" i="1" s="1"/>
  <c r="H10" i="1"/>
  <c r="F10" i="1"/>
  <c r="C10" i="1"/>
  <c r="D10" i="1" s="1"/>
  <c r="AJ9" i="1"/>
  <c r="AD9" i="1"/>
  <c r="W9" i="1"/>
  <c r="X9" i="1" s="1"/>
  <c r="H9" i="1"/>
  <c r="E9" i="1"/>
  <c r="C9" i="1"/>
  <c r="D9" i="1" s="1"/>
  <c r="AD26" i="3"/>
  <c r="X26" i="3"/>
  <c r="U26" i="3"/>
  <c r="R26" i="3"/>
  <c r="AA25" i="3"/>
  <c r="U25" i="3"/>
  <c r="AD24" i="3"/>
  <c r="X24" i="3"/>
  <c r="U24" i="3"/>
  <c r="R24" i="3"/>
  <c r="AA23" i="3"/>
  <c r="AD20" i="3"/>
  <c r="X20" i="3"/>
  <c r="U20" i="3"/>
  <c r="R20" i="3"/>
  <c r="AA19" i="3"/>
  <c r="AD22" i="3"/>
  <c r="X22" i="3"/>
  <c r="U22" i="3"/>
  <c r="R22" i="3"/>
  <c r="AA21" i="3"/>
  <c r="U21" i="3"/>
  <c r="AD16" i="3"/>
  <c r="X16" i="3"/>
  <c r="U16" i="3"/>
  <c r="R16" i="3"/>
  <c r="AA16" i="3"/>
  <c r="AA15" i="3"/>
  <c r="AC15" i="3"/>
  <c r="AD15" i="3" s="1"/>
  <c r="AD18" i="3"/>
  <c r="X18" i="3"/>
  <c r="U18" i="3"/>
  <c r="R18" i="3"/>
  <c r="AA17" i="3"/>
  <c r="U17" i="3"/>
  <c r="AD14" i="3"/>
  <c r="X14" i="3"/>
  <c r="U14" i="3"/>
  <c r="R14" i="3"/>
  <c r="Z14" i="3"/>
  <c r="AA14" i="3" s="1"/>
  <c r="AA13" i="3"/>
  <c r="U13" i="3"/>
  <c r="AI14" i="1" l="1"/>
  <c r="AJ14" i="1" s="1"/>
  <c r="E14" i="1"/>
  <c r="AC13" i="3"/>
  <c r="AD13" i="3" s="1"/>
  <c r="C17" i="1"/>
  <c r="D17" i="1" s="1"/>
  <c r="F13" i="3"/>
  <c r="F14" i="3"/>
  <c r="C18" i="1"/>
  <c r="D18" i="1" s="1"/>
  <c r="F18" i="1"/>
  <c r="H18" i="1"/>
  <c r="Z18" i="1"/>
  <c r="AA18" i="1" s="1"/>
  <c r="AI17" i="1"/>
  <c r="AJ17" i="1" s="1"/>
  <c r="F17" i="1"/>
  <c r="C14" i="1"/>
  <c r="D14" i="1" s="1"/>
  <c r="C13" i="1"/>
  <c r="D13" i="1" s="1"/>
  <c r="F16" i="3"/>
  <c r="F15" i="3"/>
  <c r="AF18" i="1"/>
  <c r="AG18" i="1" s="1"/>
  <c r="M21" i="1"/>
  <c r="F14" i="1"/>
  <c r="G20" i="1"/>
  <c r="K20" i="1" s="1"/>
  <c r="E13" i="1"/>
  <c r="F13" i="1" s="1"/>
  <c r="G19" i="1"/>
  <c r="K19" i="1" s="1"/>
  <c r="C16" i="3"/>
  <c r="D16" i="3" s="1"/>
  <c r="D14" i="3"/>
  <c r="K18" i="3"/>
  <c r="D13" i="3"/>
  <c r="W17" i="3"/>
  <c r="X17" i="3" s="1"/>
  <c r="C15" i="3"/>
  <c r="D15" i="3" s="1"/>
  <c r="W19" i="3"/>
  <c r="X19" i="3" s="1"/>
  <c r="J15" i="3"/>
  <c r="T15" i="3"/>
  <c r="U15" i="3" s="1"/>
  <c r="E19" i="1"/>
  <c r="F19" i="1" s="1"/>
  <c r="U18" i="1"/>
  <c r="V18" i="1" s="1"/>
  <c r="N18" i="1"/>
  <c r="M17" i="1"/>
  <c r="W17" i="1"/>
  <c r="X17" i="1" s="1"/>
  <c r="AC17" i="1"/>
  <c r="AD17" i="1" s="1"/>
  <c r="S13" i="1"/>
  <c r="T13" i="1" s="1"/>
  <c r="L13" i="1"/>
  <c r="W13" i="1"/>
  <c r="X13" i="1" s="1"/>
  <c r="Z13" i="1"/>
  <c r="AA13" i="1" s="1"/>
  <c r="AC13" i="1"/>
  <c r="AD13" i="1" s="1"/>
  <c r="H13" i="1"/>
  <c r="H14" i="1"/>
  <c r="K14" i="1"/>
  <c r="AF14" i="1"/>
  <c r="AG14" i="1" s="1"/>
  <c r="Q15" i="3"/>
  <c r="R15" i="3" s="1"/>
  <c r="W15" i="3"/>
  <c r="X15" i="3" s="1"/>
  <c r="J16" i="3"/>
  <c r="Q13" i="3"/>
  <c r="R13" i="3" s="1"/>
  <c r="K14" i="3"/>
  <c r="J13" i="3"/>
  <c r="W13" i="3"/>
  <c r="X13" i="3" s="1"/>
  <c r="J14" i="3"/>
  <c r="Z19" i="1" l="1"/>
  <c r="AA19" i="1" s="1"/>
  <c r="H19" i="1"/>
  <c r="Q17" i="3"/>
  <c r="R17" i="3" s="1"/>
  <c r="W21" i="1"/>
  <c r="X21" i="1" s="1"/>
  <c r="J17" i="3"/>
  <c r="AC21" i="1"/>
  <c r="AD21" i="1" s="1"/>
  <c r="J18" i="3"/>
  <c r="M22" i="1"/>
  <c r="AF22" i="1"/>
  <c r="AG22" i="1" s="1"/>
  <c r="F22" i="1"/>
  <c r="C22" i="1"/>
  <c r="D22" i="1" s="1"/>
  <c r="Z22" i="1"/>
  <c r="AA22" i="1" s="1"/>
  <c r="H22" i="1"/>
  <c r="AI21" i="1"/>
  <c r="AJ21" i="1" s="1"/>
  <c r="F21" i="1"/>
  <c r="C21" i="1"/>
  <c r="D21" i="1" s="1"/>
  <c r="H21" i="1"/>
  <c r="AI20" i="1"/>
  <c r="AJ20" i="1" s="1"/>
  <c r="G26" i="1"/>
  <c r="C20" i="1"/>
  <c r="D20" i="1" s="1"/>
  <c r="E20" i="1"/>
  <c r="F20" i="1" s="1"/>
  <c r="AF20" i="1"/>
  <c r="AG20" i="1" s="1"/>
  <c r="H20" i="1"/>
  <c r="G25" i="1"/>
  <c r="AC19" i="1"/>
  <c r="AD19" i="1" s="1"/>
  <c r="W19" i="1"/>
  <c r="X19" i="1" s="1"/>
  <c r="C19" i="1"/>
  <c r="D19" i="1" s="1"/>
  <c r="Z18" i="3"/>
  <c r="AA18" i="3" s="1"/>
  <c r="F18" i="3"/>
  <c r="D18" i="3"/>
  <c r="AC17" i="3"/>
  <c r="AD17" i="3" s="1"/>
  <c r="F17" i="3"/>
  <c r="D17" i="3"/>
  <c r="AA20" i="3"/>
  <c r="F20" i="3"/>
  <c r="C20" i="3"/>
  <c r="D20" i="3" s="1"/>
  <c r="AC19" i="3"/>
  <c r="AD19" i="3" s="1"/>
  <c r="T19" i="3"/>
  <c r="U19" i="3" s="1"/>
  <c r="J19" i="3"/>
  <c r="F19" i="3"/>
  <c r="C19" i="3"/>
  <c r="D19" i="3" s="1"/>
  <c r="J20" i="3"/>
  <c r="Q19" i="3"/>
  <c r="R19" i="3" s="1"/>
  <c r="S20" i="1"/>
  <c r="T20" i="1" s="1"/>
  <c r="L20" i="1"/>
  <c r="U21" i="1"/>
  <c r="V21" i="1" s="1"/>
  <c r="N21" i="1"/>
  <c r="U17" i="1"/>
  <c r="V17" i="1" s="1"/>
  <c r="N17" i="1"/>
  <c r="S14" i="1"/>
  <c r="T14" i="1" s="1"/>
  <c r="L14" i="1"/>
  <c r="L18" i="3"/>
  <c r="O18" i="3"/>
  <c r="P18" i="3" s="1"/>
  <c r="L14" i="3"/>
  <c r="O14" i="3"/>
  <c r="P14" i="3" s="1"/>
  <c r="Z24" i="3" l="1"/>
  <c r="AA24" i="3" s="1"/>
  <c r="M28" i="1"/>
  <c r="Z28" i="1"/>
  <c r="AA28" i="1" s="1"/>
  <c r="H28" i="1"/>
  <c r="AF28" i="1"/>
  <c r="AG28" i="1" s="1"/>
  <c r="F28" i="1"/>
  <c r="C28" i="1"/>
  <c r="D28" i="1" s="1"/>
  <c r="N22" i="1"/>
  <c r="U22" i="1"/>
  <c r="V22" i="1" s="1"/>
  <c r="AI27" i="1"/>
  <c r="AJ27" i="1" s="1"/>
  <c r="H27" i="1"/>
  <c r="F27" i="1"/>
  <c r="C27" i="1"/>
  <c r="D27" i="1" s="1"/>
  <c r="W27" i="1"/>
  <c r="X27" i="1" s="1"/>
  <c r="M27" i="1"/>
  <c r="AC27" i="1"/>
  <c r="AD27" i="1" s="1"/>
  <c r="AI26" i="1"/>
  <c r="AJ26" i="1" s="1"/>
  <c r="G32" i="1"/>
  <c r="G38" i="1" s="1"/>
  <c r="C26" i="1"/>
  <c r="D26" i="1" s="1"/>
  <c r="E26" i="1"/>
  <c r="F26" i="1" s="1"/>
  <c r="K26" i="1"/>
  <c r="H26" i="1"/>
  <c r="AF26" i="1"/>
  <c r="AG26" i="1" s="1"/>
  <c r="AC25" i="1"/>
  <c r="AD25" i="1" s="1"/>
  <c r="G31" i="1"/>
  <c r="G37" i="1" s="1"/>
  <c r="K37" i="1" s="1"/>
  <c r="E25" i="1"/>
  <c r="F25" i="1" s="1"/>
  <c r="C25" i="1"/>
  <c r="D25" i="1" s="1"/>
  <c r="H25" i="1"/>
  <c r="Z25" i="1"/>
  <c r="AA25" i="1" s="1"/>
  <c r="K25" i="1"/>
  <c r="W25" i="1"/>
  <c r="X25" i="1" s="1"/>
  <c r="S19" i="1"/>
  <c r="T19" i="1" s="1"/>
  <c r="L19" i="1"/>
  <c r="K22" i="3"/>
  <c r="I30" i="3"/>
  <c r="D22" i="3"/>
  <c r="F22" i="3"/>
  <c r="Z22" i="3"/>
  <c r="AA22" i="3" s="1"/>
  <c r="J22" i="3"/>
  <c r="Q21" i="3"/>
  <c r="R21" i="3" s="1"/>
  <c r="E29" i="3"/>
  <c r="J21" i="3"/>
  <c r="AC21" i="3"/>
  <c r="AD21" i="3" s="1"/>
  <c r="F21" i="3"/>
  <c r="W21" i="3"/>
  <c r="X21" i="3" s="1"/>
  <c r="D21" i="3"/>
  <c r="AC23" i="3"/>
  <c r="AD23" i="3" s="1"/>
  <c r="F23" i="3"/>
  <c r="C23" i="3"/>
  <c r="D23" i="3" s="1"/>
  <c r="T23" i="3"/>
  <c r="U23" i="3" s="1"/>
  <c r="J23" i="3"/>
  <c r="W23" i="3"/>
  <c r="X23" i="3" s="1"/>
  <c r="Q23" i="3"/>
  <c r="R23" i="3" s="1"/>
  <c r="C24" i="3"/>
  <c r="D24" i="3" s="1"/>
  <c r="F24" i="3"/>
  <c r="J24" i="3"/>
  <c r="K8" i="3"/>
  <c r="L8" i="3" s="1"/>
  <c r="J8" i="3"/>
  <c r="F8" i="3"/>
  <c r="D8" i="3"/>
  <c r="C8" i="3"/>
  <c r="J7" i="3"/>
  <c r="F7" i="3"/>
  <c r="D7" i="3"/>
  <c r="C7" i="3"/>
  <c r="J10" i="3"/>
  <c r="F10" i="3"/>
  <c r="D10" i="3"/>
  <c r="C10" i="3"/>
  <c r="J9" i="3"/>
  <c r="F9" i="3"/>
  <c r="D9" i="3"/>
  <c r="C9" i="3"/>
  <c r="E30" i="3" l="1"/>
  <c r="C30" i="3"/>
  <c r="Z28" i="3"/>
  <c r="AA28" i="3" s="1"/>
  <c r="F28" i="3"/>
  <c r="D28" i="3"/>
  <c r="J28" i="3"/>
  <c r="AC29" i="3"/>
  <c r="AD29" i="3" s="1"/>
  <c r="F29" i="3"/>
  <c r="D29" i="3"/>
  <c r="I33" i="3"/>
  <c r="W29" i="3"/>
  <c r="X29" i="3" s="1"/>
  <c r="Q29" i="3"/>
  <c r="R29" i="3" s="1"/>
  <c r="J29" i="3"/>
  <c r="Z30" i="3"/>
  <c r="AA30" i="3" s="1"/>
  <c r="F30" i="3"/>
  <c r="D30" i="3"/>
  <c r="I34" i="3"/>
  <c r="J30" i="3"/>
  <c r="K30" i="3"/>
  <c r="M40" i="1"/>
  <c r="AF40" i="1"/>
  <c r="AG40" i="1" s="1"/>
  <c r="C40" i="1"/>
  <c r="D40" i="1" s="1"/>
  <c r="Z40" i="1"/>
  <c r="AA40" i="1" s="1"/>
  <c r="H40" i="1"/>
  <c r="H39" i="1"/>
  <c r="W39" i="1"/>
  <c r="X39" i="1" s="1"/>
  <c r="AI39" i="1"/>
  <c r="AJ39" i="1" s="1"/>
  <c r="M39" i="1"/>
  <c r="C39" i="1"/>
  <c r="D39" i="1" s="1"/>
  <c r="AC39" i="1"/>
  <c r="AD39" i="1" s="1"/>
  <c r="AI38" i="1"/>
  <c r="AJ38" i="1" s="1"/>
  <c r="G44" i="1"/>
  <c r="C38" i="1"/>
  <c r="D38" i="1" s="1"/>
  <c r="H38" i="1"/>
  <c r="AF38" i="1"/>
  <c r="AG38" i="1" s="1"/>
  <c r="E38" i="1"/>
  <c r="K38" i="1"/>
  <c r="AC37" i="1"/>
  <c r="AD37" i="1" s="1"/>
  <c r="H37" i="1"/>
  <c r="E37" i="1"/>
  <c r="G43" i="1"/>
  <c r="K43" i="1" s="1"/>
  <c r="C37" i="1"/>
  <c r="D37" i="1" s="1"/>
  <c r="W37" i="1"/>
  <c r="X37" i="1" s="1"/>
  <c r="Z37" i="1"/>
  <c r="AA37" i="1" s="1"/>
  <c r="N28" i="1"/>
  <c r="U28" i="1"/>
  <c r="V28" i="1" s="1"/>
  <c r="M34" i="1"/>
  <c r="Z34" i="1"/>
  <c r="AA34" i="1" s="1"/>
  <c r="H34" i="1"/>
  <c r="AF34" i="1"/>
  <c r="AG34" i="1" s="1"/>
  <c r="C34" i="1"/>
  <c r="D34" i="1" s="1"/>
  <c r="U27" i="1"/>
  <c r="V27" i="1" s="1"/>
  <c r="N27" i="1"/>
  <c r="H33" i="1"/>
  <c r="W33" i="1"/>
  <c r="X33" i="1" s="1"/>
  <c r="AI33" i="1"/>
  <c r="AJ33" i="1" s="1"/>
  <c r="M33" i="1"/>
  <c r="AC33" i="1"/>
  <c r="AD33" i="1" s="1"/>
  <c r="C33" i="1"/>
  <c r="D33" i="1" s="1"/>
  <c r="AI32" i="1"/>
  <c r="AJ32" i="1" s="1"/>
  <c r="C32" i="1"/>
  <c r="D32" i="1" s="1"/>
  <c r="H32" i="1"/>
  <c r="AF32" i="1"/>
  <c r="AG32" i="1" s="1"/>
  <c r="E32" i="1"/>
  <c r="K32" i="1"/>
  <c r="L26" i="1"/>
  <c r="S26" i="1"/>
  <c r="T26" i="1" s="1"/>
  <c r="AC31" i="1"/>
  <c r="AD31" i="1" s="1"/>
  <c r="C31" i="1"/>
  <c r="D31" i="1" s="1"/>
  <c r="K31" i="1"/>
  <c r="H31" i="1"/>
  <c r="E31" i="1"/>
  <c r="Z31" i="1"/>
  <c r="AA31" i="1" s="1"/>
  <c r="W31" i="1"/>
  <c r="X31" i="1" s="1"/>
  <c r="S25" i="1"/>
  <c r="T25" i="1" s="1"/>
  <c r="L25" i="1"/>
  <c r="H10" i="3"/>
  <c r="H9" i="3"/>
  <c r="L22" i="3"/>
  <c r="O22" i="3"/>
  <c r="P22" i="3" s="1"/>
  <c r="H8" i="3"/>
  <c r="Z26" i="3"/>
  <c r="AA26" i="3" s="1"/>
  <c r="F26" i="3"/>
  <c r="D26" i="3"/>
  <c r="K26" i="3"/>
  <c r="J26" i="3"/>
  <c r="H7" i="3"/>
  <c r="AC25" i="3"/>
  <c r="AD25" i="3" s="1"/>
  <c r="F25" i="3"/>
  <c r="D25" i="3"/>
  <c r="Q25" i="3"/>
  <c r="R25" i="3" s="1"/>
  <c r="J25" i="3"/>
  <c r="W25" i="3"/>
  <c r="X25" i="3" s="1"/>
  <c r="E33" i="3" l="1"/>
  <c r="F33" i="3" s="1"/>
  <c r="C33" i="3"/>
  <c r="E34" i="3"/>
  <c r="C34" i="3"/>
  <c r="G50" i="1"/>
  <c r="K50" i="1" s="1"/>
  <c r="K44" i="1"/>
  <c r="G49" i="1"/>
  <c r="E49" i="1" s="1"/>
  <c r="Q33" i="3"/>
  <c r="R33" i="3" s="1"/>
  <c r="D33" i="3"/>
  <c r="J33" i="3"/>
  <c r="W33" i="3"/>
  <c r="X33" i="3" s="1"/>
  <c r="AC33" i="3"/>
  <c r="AD33" i="3" s="1"/>
  <c r="Z34" i="3"/>
  <c r="AA34" i="3" s="1"/>
  <c r="D34" i="3"/>
  <c r="F34" i="3"/>
  <c r="K34" i="3"/>
  <c r="J34" i="3"/>
  <c r="L30" i="3"/>
  <c r="O30" i="3"/>
  <c r="P30" i="3" s="1"/>
  <c r="AF52" i="1"/>
  <c r="AG52" i="1" s="1"/>
  <c r="H52" i="1"/>
  <c r="C52" i="1"/>
  <c r="D52" i="1" s="1"/>
  <c r="M52" i="1"/>
  <c r="Z52" i="1"/>
  <c r="AA52" i="1" s="1"/>
  <c r="AI51" i="1"/>
  <c r="AJ51" i="1" s="1"/>
  <c r="C51" i="1"/>
  <c r="D51" i="1" s="1"/>
  <c r="H51" i="1"/>
  <c r="W51" i="1"/>
  <c r="X51" i="1" s="1"/>
  <c r="M51" i="1"/>
  <c r="AC51" i="1"/>
  <c r="AD51" i="1" s="1"/>
  <c r="M46" i="1"/>
  <c r="Z46" i="1"/>
  <c r="AA46" i="1" s="1"/>
  <c r="H46" i="1"/>
  <c r="AF46" i="1"/>
  <c r="AG46" i="1" s="1"/>
  <c r="C46" i="1"/>
  <c r="D46" i="1" s="1"/>
  <c r="N40" i="1"/>
  <c r="U40" i="1"/>
  <c r="V40" i="1" s="1"/>
  <c r="N39" i="1"/>
  <c r="U39" i="1"/>
  <c r="V39" i="1" s="1"/>
  <c r="H45" i="1"/>
  <c r="M45" i="1"/>
  <c r="AC45" i="1"/>
  <c r="AD45" i="1" s="1"/>
  <c r="C45" i="1"/>
  <c r="D45" i="1" s="1"/>
  <c r="W45" i="1"/>
  <c r="X45" i="1" s="1"/>
  <c r="AI45" i="1"/>
  <c r="AJ45" i="1" s="1"/>
  <c r="S38" i="1"/>
  <c r="T38" i="1" s="1"/>
  <c r="L38" i="1"/>
  <c r="AI44" i="1"/>
  <c r="AJ44" i="1" s="1"/>
  <c r="C44" i="1"/>
  <c r="D44" i="1" s="1"/>
  <c r="H44" i="1"/>
  <c r="AF44" i="1"/>
  <c r="AG44" i="1" s="1"/>
  <c r="E44" i="1"/>
  <c r="L37" i="1"/>
  <c r="S37" i="1"/>
  <c r="T37" i="1" s="1"/>
  <c r="AC43" i="1"/>
  <c r="AD43" i="1" s="1"/>
  <c r="H43" i="1"/>
  <c r="E43" i="1"/>
  <c r="C43" i="1"/>
  <c r="D43" i="1" s="1"/>
  <c r="Z43" i="1"/>
  <c r="AA43" i="1" s="1"/>
  <c r="W43" i="1"/>
  <c r="X43" i="1" s="1"/>
  <c r="N34" i="1"/>
  <c r="U34" i="1"/>
  <c r="V34" i="1" s="1"/>
  <c r="N33" i="1"/>
  <c r="U33" i="1"/>
  <c r="V33" i="1" s="1"/>
  <c r="L32" i="1"/>
  <c r="S32" i="1"/>
  <c r="T32" i="1" s="1"/>
  <c r="S31" i="1"/>
  <c r="T31" i="1" s="1"/>
  <c r="L31" i="1"/>
  <c r="H12" i="3"/>
  <c r="H14" i="3"/>
  <c r="O26" i="3"/>
  <c r="P26" i="3" s="1"/>
  <c r="L26" i="3"/>
  <c r="H13" i="3"/>
  <c r="AG4" i="3"/>
  <c r="AC49" i="1" l="1"/>
  <c r="AD49" i="1" s="1"/>
  <c r="K49" i="1"/>
  <c r="L49" i="1" s="1"/>
  <c r="W49" i="1"/>
  <c r="X49" i="1" s="1"/>
  <c r="AF50" i="1"/>
  <c r="AG50" i="1" s="1"/>
  <c r="E50" i="1"/>
  <c r="AI50" i="1"/>
  <c r="AJ50" i="1" s="1"/>
  <c r="H50" i="1"/>
  <c r="C50" i="1"/>
  <c r="D50" i="1" s="1"/>
  <c r="Z49" i="1"/>
  <c r="AA49" i="1" s="1"/>
  <c r="C49" i="1"/>
  <c r="D49" i="1" s="1"/>
  <c r="H49" i="1"/>
  <c r="S49" i="1"/>
  <c r="T49" i="1" s="1"/>
  <c r="L34" i="3"/>
  <c r="O34" i="3"/>
  <c r="P34" i="3" s="1"/>
  <c r="L50" i="1"/>
  <c r="S50" i="1"/>
  <c r="T50" i="1" s="1"/>
  <c r="U52" i="1"/>
  <c r="V52" i="1" s="1"/>
  <c r="N52" i="1"/>
  <c r="N51" i="1"/>
  <c r="U51" i="1"/>
  <c r="V51" i="1" s="1"/>
  <c r="U46" i="1"/>
  <c r="V46" i="1" s="1"/>
  <c r="N46" i="1"/>
  <c r="N45" i="1"/>
  <c r="U45" i="1"/>
  <c r="V45" i="1" s="1"/>
  <c r="S44" i="1"/>
  <c r="T44" i="1" s="1"/>
  <c r="L44" i="1"/>
  <c r="L43" i="1"/>
  <c r="S43" i="1"/>
  <c r="T43" i="1" s="1"/>
  <c r="H16" i="3"/>
  <c r="H18" i="3"/>
  <c r="H17" i="3"/>
  <c r="G25" i="4"/>
  <c r="E9" i="4"/>
  <c r="H20" i="3" l="1"/>
  <c r="H22" i="3"/>
  <c r="G30" i="3"/>
  <c r="H21" i="3"/>
  <c r="G29" i="3"/>
  <c r="G16" i="1"/>
  <c r="G15" i="1"/>
  <c r="W15" i="1" s="1"/>
  <c r="H30" i="3" l="1"/>
  <c r="G34" i="3"/>
  <c r="H29" i="3"/>
  <c r="G33" i="3"/>
  <c r="H28" i="3"/>
  <c r="H24" i="3"/>
  <c r="H26" i="3"/>
  <c r="H25" i="3"/>
  <c r="W9" i="4"/>
  <c r="W12" i="4"/>
  <c r="Z12" i="4"/>
  <c r="AC12" i="4"/>
  <c r="AD12" i="4" s="1"/>
  <c r="G48" i="4"/>
  <c r="G55" i="4" s="1"/>
  <c r="G37" i="4"/>
  <c r="G44" i="4" s="1"/>
  <c r="G51" i="4" s="1"/>
  <c r="G38" i="4"/>
  <c r="G45" i="4" s="1"/>
  <c r="G52" i="4" s="1"/>
  <c r="G26" i="4"/>
  <c r="G33" i="4" s="1"/>
  <c r="G40" i="4" s="1"/>
  <c r="G47" i="4" s="1"/>
  <c r="G54" i="4" s="1"/>
  <c r="G32" i="4"/>
  <c r="G39" i="4" s="1"/>
  <c r="G46" i="4" s="1"/>
  <c r="G53" i="4" s="1"/>
  <c r="H32" i="3" l="1"/>
  <c r="AF54" i="4"/>
  <c r="AG54" i="4" s="1"/>
  <c r="H54" i="4"/>
  <c r="G61" i="4"/>
  <c r="E54" i="4"/>
  <c r="I54" i="4"/>
  <c r="H33" i="3"/>
  <c r="H34" i="3"/>
  <c r="AC53" i="4"/>
  <c r="AD53" i="4" s="1"/>
  <c r="G60" i="4"/>
  <c r="H53" i="4"/>
  <c r="Z53" i="4"/>
  <c r="AA53" i="4" s="1"/>
  <c r="E53" i="4"/>
  <c r="AI53" i="4"/>
  <c r="AJ53" i="4" s="1"/>
  <c r="W53" i="4"/>
  <c r="X53" i="4" s="1"/>
  <c r="AF52" i="4"/>
  <c r="AG52" i="4" s="1"/>
  <c r="G59" i="4"/>
  <c r="M52" i="4"/>
  <c r="E52" i="4"/>
  <c r="H52" i="4"/>
  <c r="AC51" i="4"/>
  <c r="AD51" i="4" s="1"/>
  <c r="AI51" i="4"/>
  <c r="AJ51" i="4" s="1"/>
  <c r="H51" i="4"/>
  <c r="G58" i="4"/>
  <c r="E51" i="4"/>
  <c r="W51" i="4"/>
  <c r="X51" i="4" s="1"/>
  <c r="M51" i="4"/>
  <c r="Z51" i="4"/>
  <c r="AA51" i="4" s="1"/>
  <c r="AC55" i="4"/>
  <c r="AD55" i="4" s="1"/>
  <c r="AI55" i="4"/>
  <c r="AJ55" i="4" s="1"/>
  <c r="H55" i="4"/>
  <c r="E55" i="4"/>
  <c r="W55" i="4"/>
  <c r="X55" i="4" s="1"/>
  <c r="M55" i="4"/>
  <c r="Z55" i="4"/>
  <c r="AA55" i="4" s="1"/>
  <c r="H47" i="4"/>
  <c r="E47" i="4"/>
  <c r="AF47" i="4"/>
  <c r="AG47" i="4" s="1"/>
  <c r="I47" i="4"/>
  <c r="AC46" i="4"/>
  <c r="AD46" i="4" s="1"/>
  <c r="E46" i="4"/>
  <c r="AI46" i="4"/>
  <c r="AJ46" i="4" s="1"/>
  <c r="Z46" i="4"/>
  <c r="AA46" i="4" s="1"/>
  <c r="H46" i="4"/>
  <c r="W46" i="4"/>
  <c r="X46" i="4" s="1"/>
  <c r="M45" i="4"/>
  <c r="E45" i="4"/>
  <c r="AF45" i="4"/>
  <c r="AG45" i="4" s="1"/>
  <c r="H45" i="4"/>
  <c r="AI44" i="4"/>
  <c r="AJ44" i="4" s="1"/>
  <c r="H44" i="4"/>
  <c r="E44" i="4"/>
  <c r="W44" i="4"/>
  <c r="X44" i="4" s="1"/>
  <c r="AC44" i="4"/>
  <c r="AD44" i="4" s="1"/>
  <c r="M44" i="4"/>
  <c r="Z44" i="4"/>
  <c r="AA44" i="4" s="1"/>
  <c r="AC48" i="4"/>
  <c r="AD48" i="4" s="1"/>
  <c r="AI48" i="4"/>
  <c r="AJ48" i="4" s="1"/>
  <c r="H48" i="4"/>
  <c r="E48" i="4"/>
  <c r="W48" i="4"/>
  <c r="X48" i="4" s="1"/>
  <c r="M48" i="4"/>
  <c r="Z48" i="4"/>
  <c r="AA48" i="4" s="1"/>
  <c r="C20" i="4"/>
  <c r="V22" i="4"/>
  <c r="V21" i="4"/>
  <c r="C54" i="4" l="1"/>
  <c r="D54" i="4" s="1"/>
  <c r="F54" i="4"/>
  <c r="AF61" i="4"/>
  <c r="AG61" i="4" s="1"/>
  <c r="E61" i="4"/>
  <c r="H61" i="4"/>
  <c r="I61" i="4"/>
  <c r="J54" i="4"/>
  <c r="Q54" i="4"/>
  <c r="R54" i="4" s="1"/>
  <c r="AI60" i="4"/>
  <c r="AJ60" i="4" s="1"/>
  <c r="E60" i="4"/>
  <c r="W60" i="4"/>
  <c r="X60" i="4" s="1"/>
  <c r="AC60" i="4"/>
  <c r="AD60" i="4" s="1"/>
  <c r="Z60" i="4"/>
  <c r="AA60" i="4" s="1"/>
  <c r="H60" i="4"/>
  <c r="F53" i="4"/>
  <c r="C53" i="4"/>
  <c r="D53" i="4" s="1"/>
  <c r="F52" i="4"/>
  <c r="C52" i="4"/>
  <c r="D52" i="4" s="1"/>
  <c r="AF59" i="4"/>
  <c r="AG59" i="4" s="1"/>
  <c r="E59" i="4"/>
  <c r="M59" i="4"/>
  <c r="H59" i="4"/>
  <c r="N52" i="4"/>
  <c r="U52" i="4"/>
  <c r="V52" i="4" s="1"/>
  <c r="AC58" i="4"/>
  <c r="AD58" i="4" s="1"/>
  <c r="AI58" i="4"/>
  <c r="AJ58" i="4" s="1"/>
  <c r="H58" i="4"/>
  <c r="E58" i="4"/>
  <c r="M58" i="4"/>
  <c r="Z58" i="4"/>
  <c r="AA58" i="4" s="1"/>
  <c r="W58" i="4"/>
  <c r="X58" i="4" s="1"/>
  <c r="N51" i="4"/>
  <c r="U51" i="4"/>
  <c r="V51" i="4" s="1"/>
  <c r="F51" i="4"/>
  <c r="C51" i="4"/>
  <c r="D51" i="4" s="1"/>
  <c r="N55" i="4"/>
  <c r="U55" i="4"/>
  <c r="V55" i="4" s="1"/>
  <c r="F55" i="4"/>
  <c r="C55" i="4"/>
  <c r="D55" i="4" s="1"/>
  <c r="Q47" i="4"/>
  <c r="R47" i="4" s="1"/>
  <c r="J47" i="4"/>
  <c r="F47" i="4"/>
  <c r="C47" i="4"/>
  <c r="D47" i="4" s="1"/>
  <c r="F46" i="4"/>
  <c r="C46" i="4"/>
  <c r="D46" i="4" s="1"/>
  <c r="N45" i="4"/>
  <c r="U45" i="4"/>
  <c r="V45" i="4" s="1"/>
  <c r="F45" i="4"/>
  <c r="C45" i="4"/>
  <c r="D45" i="4" s="1"/>
  <c r="U44" i="4"/>
  <c r="V44" i="4" s="1"/>
  <c r="N44" i="4"/>
  <c r="F44" i="4"/>
  <c r="C44" i="4"/>
  <c r="D44" i="4" s="1"/>
  <c r="U48" i="4"/>
  <c r="V48" i="4" s="1"/>
  <c r="N48" i="4"/>
  <c r="F48" i="4"/>
  <c r="C48" i="4"/>
  <c r="D48" i="4" s="1"/>
  <c r="G29" i="4"/>
  <c r="G35" i="4"/>
  <c r="C15" i="1"/>
  <c r="D15" i="1" s="1"/>
  <c r="E16" i="1"/>
  <c r="F16" i="1" s="1"/>
  <c r="G36" i="4" l="1"/>
  <c r="K29" i="4"/>
  <c r="S29" i="4" s="1"/>
  <c r="G42" i="4"/>
  <c r="K42" i="4" s="1"/>
  <c r="S42" i="4" s="1"/>
  <c r="K35" i="4"/>
  <c r="S35" i="4" s="1"/>
  <c r="Q61" i="4"/>
  <c r="R61" i="4" s="1"/>
  <c r="J61" i="4"/>
  <c r="C61" i="4"/>
  <c r="D61" i="4" s="1"/>
  <c r="F61" i="4"/>
  <c r="F60" i="4"/>
  <c r="C60" i="4"/>
  <c r="D60" i="4" s="1"/>
  <c r="F59" i="4"/>
  <c r="C59" i="4"/>
  <c r="D59" i="4" s="1"/>
  <c r="N59" i="4"/>
  <c r="U59" i="4"/>
  <c r="V59" i="4" s="1"/>
  <c r="N58" i="4"/>
  <c r="U58" i="4"/>
  <c r="V58" i="4" s="1"/>
  <c r="F58" i="4"/>
  <c r="C58" i="4"/>
  <c r="D58" i="4" s="1"/>
  <c r="H15" i="1"/>
  <c r="E15" i="1"/>
  <c r="F15" i="1" s="1"/>
  <c r="H16" i="1"/>
  <c r="C16" i="1"/>
  <c r="D16" i="1" s="1"/>
  <c r="I19" i="4"/>
  <c r="J19" i="4" s="1"/>
  <c r="E42" i="4" l="1"/>
  <c r="Z42" i="4"/>
  <c r="AA42" i="4" s="1"/>
  <c r="G43" i="4"/>
  <c r="K43" i="4" s="1"/>
  <c r="S43" i="4" s="1"/>
  <c r="K36" i="4"/>
  <c r="S36" i="4" s="1"/>
  <c r="G49" i="4"/>
  <c r="W42" i="4"/>
  <c r="X42" i="4" s="1"/>
  <c r="H42" i="4"/>
  <c r="AC42" i="4"/>
  <c r="AD42" i="4" s="1"/>
  <c r="C42" i="4"/>
  <c r="D42" i="4" s="1"/>
  <c r="F42" i="4"/>
  <c r="T42" i="4"/>
  <c r="L42" i="4"/>
  <c r="M16" i="4"/>
  <c r="U16" i="4" s="1"/>
  <c r="V16" i="4" s="1"/>
  <c r="M17" i="4"/>
  <c r="G50" i="4" l="1"/>
  <c r="E43" i="4"/>
  <c r="H43" i="4"/>
  <c r="AF43" i="4"/>
  <c r="AG43" i="4" s="1"/>
  <c r="AI43" i="4"/>
  <c r="AJ43" i="4" s="1"/>
  <c r="K49" i="4"/>
  <c r="S49" i="4" s="1"/>
  <c r="G56" i="4"/>
  <c r="Z49" i="4"/>
  <c r="AA49" i="4" s="1"/>
  <c r="W49" i="4"/>
  <c r="X49" i="4" s="1"/>
  <c r="AC49" i="4"/>
  <c r="AD49" i="4" s="1"/>
  <c r="E49" i="4"/>
  <c r="H49" i="4"/>
  <c r="AG20" i="4"/>
  <c r="AG27" i="4"/>
  <c r="AG34" i="4"/>
  <c r="AG41" i="4"/>
  <c r="AC20" i="4"/>
  <c r="AD20" i="4" s="1"/>
  <c r="F43" i="4" l="1"/>
  <c r="C43" i="4"/>
  <c r="D43" i="4" s="1"/>
  <c r="K50" i="4"/>
  <c r="E50" i="4"/>
  <c r="AI50" i="4"/>
  <c r="AJ50" i="4" s="1"/>
  <c r="G57" i="4"/>
  <c r="H50" i="4"/>
  <c r="AF50" i="4"/>
  <c r="AG50" i="4" s="1"/>
  <c r="T43" i="4"/>
  <c r="L43" i="4"/>
  <c r="T49" i="4"/>
  <c r="L49" i="4"/>
  <c r="C49" i="4"/>
  <c r="D49" i="4" s="1"/>
  <c r="F49" i="4"/>
  <c r="K56" i="4"/>
  <c r="E56" i="4"/>
  <c r="W56" i="4"/>
  <c r="X56" i="4" s="1"/>
  <c r="H56" i="4"/>
  <c r="Z56" i="4"/>
  <c r="AA56" i="4" s="1"/>
  <c r="AC56" i="4"/>
  <c r="AD56" i="4" s="1"/>
  <c r="AI20" i="4"/>
  <c r="AJ20" i="4" s="1"/>
  <c r="W20" i="4"/>
  <c r="X20" i="4" s="1"/>
  <c r="Z20" i="4"/>
  <c r="AA20" i="4" s="1"/>
  <c r="S50" i="4" l="1"/>
  <c r="T50" i="4" s="1"/>
  <c r="L50" i="4"/>
  <c r="K57" i="4"/>
  <c r="AI57" i="4"/>
  <c r="AJ57" i="4" s="1"/>
  <c r="AF57" i="4"/>
  <c r="AG57" i="4" s="1"/>
  <c r="E57" i="4"/>
  <c r="H57" i="4"/>
  <c r="C50" i="4"/>
  <c r="D50" i="4" s="1"/>
  <c r="F50" i="4"/>
  <c r="S56" i="4"/>
  <c r="T56" i="4" s="1"/>
  <c r="L56" i="4"/>
  <c r="F56" i="4"/>
  <c r="C56" i="4"/>
  <c r="D56" i="4" s="1"/>
  <c r="U17" i="4"/>
  <c r="V17" i="4" s="1"/>
  <c r="AC14" i="4"/>
  <c r="J18" i="4"/>
  <c r="F57" i="4" l="1"/>
  <c r="C57" i="4"/>
  <c r="D57" i="4" s="1"/>
  <c r="S57" i="4"/>
  <c r="T57" i="4" s="1"/>
  <c r="L57" i="4"/>
  <c r="Z27" i="4"/>
  <c r="AA27" i="4" s="1"/>
  <c r="AI27" i="4"/>
  <c r="AJ27" i="4" s="1"/>
  <c r="AC27" i="4"/>
  <c r="AD27" i="4" s="1"/>
  <c r="W27" i="4"/>
  <c r="X27" i="4" s="1"/>
  <c r="V36" i="4" l="1"/>
  <c r="R36" i="4"/>
  <c r="V35" i="4"/>
  <c r="R35" i="4"/>
  <c r="V29" i="4"/>
  <c r="R29" i="4"/>
  <c r="V28" i="4"/>
  <c r="R28" i="4"/>
  <c r="R22" i="4"/>
  <c r="R21" i="4"/>
  <c r="J21" i="4"/>
  <c r="N21" i="4"/>
  <c r="J22" i="4"/>
  <c r="N22" i="4"/>
  <c r="J28" i="4"/>
  <c r="N28" i="4"/>
  <c r="J29" i="4"/>
  <c r="N29" i="4"/>
  <c r="J35" i="4"/>
  <c r="N35" i="4"/>
  <c r="AG39" i="4"/>
  <c r="AJ38" i="4"/>
  <c r="AD38" i="4"/>
  <c r="AA38" i="4"/>
  <c r="X38" i="4"/>
  <c r="AG37" i="4"/>
  <c r="AD36" i="4"/>
  <c r="AA36" i="4"/>
  <c r="X36" i="4"/>
  <c r="AJ35" i="4"/>
  <c r="AG35" i="4"/>
  <c r="AG21" i="4"/>
  <c r="AJ21" i="4"/>
  <c r="X22" i="4"/>
  <c r="AA22" i="4"/>
  <c r="AD22" i="4"/>
  <c r="AG23" i="4"/>
  <c r="X24" i="4"/>
  <c r="AA24" i="4"/>
  <c r="AD24" i="4"/>
  <c r="AJ24" i="4"/>
  <c r="AG25" i="4"/>
  <c r="AG32" i="4"/>
  <c r="AJ31" i="4"/>
  <c r="AD31" i="4"/>
  <c r="AA31" i="4"/>
  <c r="X31" i="4"/>
  <c r="AG30" i="4"/>
  <c r="AD29" i="4"/>
  <c r="AA29" i="4"/>
  <c r="X29" i="4"/>
  <c r="AJ28" i="4"/>
  <c r="AG28" i="4"/>
  <c r="X17" i="4"/>
  <c r="AA17" i="4"/>
  <c r="AD17" i="4"/>
  <c r="AJ17" i="4"/>
  <c r="M23" i="4"/>
  <c r="N23" i="4" s="1"/>
  <c r="N17" i="4"/>
  <c r="C11" i="4"/>
  <c r="D11" i="4" s="1"/>
  <c r="E11" i="4"/>
  <c r="F11" i="4" s="1"/>
  <c r="H11" i="4"/>
  <c r="Z23" i="4" l="1"/>
  <c r="AA23" i="4" s="1"/>
  <c r="E30" i="4"/>
  <c r="C30" i="4" s="1"/>
  <c r="D30" i="4" s="1"/>
  <c r="E23" i="4"/>
  <c r="F23" i="4" s="1"/>
  <c r="H31" i="4"/>
  <c r="M31" i="4"/>
  <c r="N31" i="4" s="1"/>
  <c r="M24" i="4"/>
  <c r="N24" i="4" s="1"/>
  <c r="H17" i="4"/>
  <c r="AF17" i="4"/>
  <c r="AG17" i="4" s="1"/>
  <c r="AI23" i="4"/>
  <c r="AJ23" i="4" s="1"/>
  <c r="AC23" i="4"/>
  <c r="AD23" i="4" s="1"/>
  <c r="W23" i="4"/>
  <c r="X23" i="4" s="1"/>
  <c r="H24" i="4"/>
  <c r="U23" i="4"/>
  <c r="V23" i="4" s="1"/>
  <c r="E31" i="4"/>
  <c r="AF31" i="4"/>
  <c r="AG31" i="4" s="1"/>
  <c r="E24" i="4"/>
  <c r="AF24" i="4"/>
  <c r="AG24" i="4" s="1"/>
  <c r="H23" i="4"/>
  <c r="E17" i="4"/>
  <c r="F30" i="4" l="1"/>
  <c r="M30" i="4"/>
  <c r="N30" i="4" s="1"/>
  <c r="H30" i="4"/>
  <c r="H37" i="4"/>
  <c r="C23" i="4"/>
  <c r="D23" i="4" s="1"/>
  <c r="U24" i="4"/>
  <c r="V24" i="4" s="1"/>
  <c r="M27" i="4"/>
  <c r="U27" i="4" s="1"/>
  <c r="V27" i="4" s="1"/>
  <c r="H27" i="4"/>
  <c r="U31" i="4"/>
  <c r="V31" i="4" s="1"/>
  <c r="E38" i="4"/>
  <c r="M38" i="4"/>
  <c r="AF38" i="4"/>
  <c r="AG38" i="4" s="1"/>
  <c r="H38" i="4"/>
  <c r="F31" i="4"/>
  <c r="C31" i="4"/>
  <c r="D31" i="4" s="1"/>
  <c r="F24" i="4"/>
  <c r="C24" i="4"/>
  <c r="D24" i="4" s="1"/>
  <c r="F17" i="4"/>
  <c r="C17" i="4"/>
  <c r="D17" i="4" s="1"/>
  <c r="Z34" i="4" l="1"/>
  <c r="AA34" i="4" s="1"/>
  <c r="AI34" i="4"/>
  <c r="AJ34" i="4" s="1"/>
  <c r="AC34" i="4"/>
  <c r="AD34" i="4" s="1"/>
  <c r="W34" i="4"/>
  <c r="X34" i="4" s="1"/>
  <c r="U30" i="4"/>
  <c r="V30" i="4" s="1"/>
  <c r="M37" i="4"/>
  <c r="U37" i="4" s="1"/>
  <c r="V37" i="4" s="1"/>
  <c r="E37" i="4"/>
  <c r="C37" i="4" s="1"/>
  <c r="D37" i="4" s="1"/>
  <c r="N27" i="4"/>
  <c r="M34" i="4"/>
  <c r="U34" i="4" s="1"/>
  <c r="H34" i="4"/>
  <c r="C27" i="4"/>
  <c r="D27" i="4" s="1"/>
  <c r="F27" i="4"/>
  <c r="U38" i="4"/>
  <c r="V38" i="4" s="1"/>
  <c r="N38" i="4"/>
  <c r="F38" i="4"/>
  <c r="C38" i="4"/>
  <c r="D38" i="4" s="1"/>
  <c r="J25" i="4"/>
  <c r="AI41" i="4" l="1"/>
  <c r="AJ41" i="4" s="1"/>
  <c r="AC41" i="4"/>
  <c r="AD41" i="4" s="1"/>
  <c r="Z41" i="4"/>
  <c r="AA41" i="4" s="1"/>
  <c r="W41" i="4"/>
  <c r="X41" i="4" s="1"/>
  <c r="F37" i="4"/>
  <c r="N37" i="4"/>
  <c r="N34" i="4"/>
  <c r="V34" i="4"/>
  <c r="M41" i="4"/>
  <c r="U41" i="4" s="1"/>
  <c r="H41" i="4"/>
  <c r="F34" i="4"/>
  <c r="C34" i="4"/>
  <c r="D34" i="4" s="1"/>
  <c r="E25" i="4"/>
  <c r="W25" i="4"/>
  <c r="X25" i="4" s="1"/>
  <c r="Z25" i="4"/>
  <c r="AA25" i="4" s="1"/>
  <c r="AC25" i="4"/>
  <c r="AD25" i="4" s="1"/>
  <c r="AI25" i="4"/>
  <c r="AJ25" i="4" s="1"/>
  <c r="H25" i="4"/>
  <c r="E22" i="4"/>
  <c r="AF22" i="4"/>
  <c r="AG22" i="4" s="1"/>
  <c r="H22" i="4"/>
  <c r="AI22" i="4"/>
  <c r="AJ22" i="4" s="1"/>
  <c r="E21" i="4"/>
  <c r="W21" i="4"/>
  <c r="X21" i="4" s="1"/>
  <c r="AC21" i="4"/>
  <c r="AD21" i="4" s="1"/>
  <c r="Z21" i="4"/>
  <c r="AA21" i="4" s="1"/>
  <c r="H21" i="4"/>
  <c r="N14" i="4"/>
  <c r="N15" i="4"/>
  <c r="R15" i="4"/>
  <c r="N41" i="4" l="1"/>
  <c r="V41" i="4"/>
  <c r="F41" i="4"/>
  <c r="C41" i="4"/>
  <c r="D41" i="4" s="1"/>
  <c r="H32" i="4"/>
  <c r="E32" i="4"/>
  <c r="C25" i="4"/>
  <c r="D25" i="4" s="1"/>
  <c r="F25" i="4"/>
  <c r="L22" i="4"/>
  <c r="T22" i="4"/>
  <c r="F22" i="4"/>
  <c r="C22" i="4"/>
  <c r="D22" i="4" s="1"/>
  <c r="E29" i="4"/>
  <c r="H29" i="4"/>
  <c r="L21" i="4"/>
  <c r="T21" i="4"/>
  <c r="C21" i="4"/>
  <c r="D21" i="4" s="1"/>
  <c r="F21" i="4"/>
  <c r="E28" i="4"/>
  <c r="H28" i="4"/>
  <c r="AG35" i="1"/>
  <c r="AG29" i="1"/>
  <c r="AG23" i="1"/>
  <c r="C32" i="4" l="1"/>
  <c r="D32" i="4" s="1"/>
  <c r="F32" i="4"/>
  <c r="E39" i="4"/>
  <c r="H39" i="4"/>
  <c r="E36" i="4"/>
  <c r="C36" i="4" s="1"/>
  <c r="H36" i="4"/>
  <c r="L29" i="4"/>
  <c r="T29" i="4"/>
  <c r="C29" i="4"/>
  <c r="D29" i="4" s="1"/>
  <c r="F29" i="4"/>
  <c r="L28" i="4"/>
  <c r="T28" i="4"/>
  <c r="E35" i="4"/>
  <c r="H35" i="4"/>
  <c r="C28" i="4"/>
  <c r="D28" i="4" s="1"/>
  <c r="F28" i="4"/>
  <c r="E8" i="4"/>
  <c r="C39" i="4" l="1"/>
  <c r="D39" i="4" s="1"/>
  <c r="F39" i="4"/>
  <c r="F36" i="4"/>
  <c r="D36" i="4"/>
  <c r="L36" i="4"/>
  <c r="T36" i="4"/>
  <c r="F35" i="4"/>
  <c r="C35" i="4"/>
  <c r="D35" i="4" s="1"/>
  <c r="L35" i="4"/>
  <c r="T35" i="4"/>
  <c r="AG18" i="4"/>
  <c r="AG16" i="4"/>
  <c r="AD15" i="4"/>
  <c r="AA15" i="4"/>
  <c r="X15" i="4"/>
  <c r="V15" i="4"/>
  <c r="J15" i="4"/>
  <c r="AJ14" i="4"/>
  <c r="AG14" i="4"/>
  <c r="V14" i="4"/>
  <c r="R14" i="4"/>
  <c r="J14" i="4"/>
  <c r="M20" i="4"/>
  <c r="U20" i="4" s="1"/>
  <c r="V20" i="4" s="1"/>
  <c r="E26" i="4" l="1"/>
  <c r="AF26" i="4"/>
  <c r="AG26" i="4" s="1"/>
  <c r="I26" i="4"/>
  <c r="J26" i="4" s="1"/>
  <c r="AF33" i="4"/>
  <c r="AG33" i="4" s="1"/>
  <c r="H26" i="4"/>
  <c r="N20" i="4"/>
  <c r="F20" i="4"/>
  <c r="AI15" i="4"/>
  <c r="AJ15" i="4" s="1"/>
  <c r="H20" i="4"/>
  <c r="E19" i="4"/>
  <c r="F19" i="4" s="1"/>
  <c r="E15" i="4"/>
  <c r="F15" i="4" s="1"/>
  <c r="E14" i="4"/>
  <c r="C14" i="4" s="1"/>
  <c r="D14" i="4" s="1"/>
  <c r="E16" i="4"/>
  <c r="H19" i="4"/>
  <c r="H16" i="4"/>
  <c r="AI16" i="4"/>
  <c r="AJ16" i="4" s="1"/>
  <c r="E18" i="4"/>
  <c r="Z18" i="4"/>
  <c r="AA18" i="4" s="1"/>
  <c r="W14" i="4"/>
  <c r="X14" i="4" s="1"/>
  <c r="Z14" i="4"/>
  <c r="AA14" i="4" s="1"/>
  <c r="AD14" i="4"/>
  <c r="W18" i="4"/>
  <c r="X18" i="4" s="1"/>
  <c r="AC18" i="4"/>
  <c r="AD18" i="4" s="1"/>
  <c r="H14" i="4"/>
  <c r="H15" i="4"/>
  <c r="AF15" i="4"/>
  <c r="AG15" i="4" s="1"/>
  <c r="W16" i="4"/>
  <c r="X16" i="4" s="1"/>
  <c r="Z16" i="4"/>
  <c r="AA16" i="4" s="1"/>
  <c r="AC16" i="4"/>
  <c r="AD16" i="4" s="1"/>
  <c r="H18" i="4"/>
  <c r="AI18" i="4"/>
  <c r="AJ18" i="4" s="1"/>
  <c r="AF19" i="4"/>
  <c r="AG19" i="4" s="1"/>
  <c r="G24" i="1"/>
  <c r="G23" i="1"/>
  <c r="G29" i="1" s="1"/>
  <c r="G35" i="1" s="1"/>
  <c r="G41" i="1" s="1"/>
  <c r="AG15" i="1"/>
  <c r="AC41" i="1" l="1"/>
  <c r="AD41" i="1" s="1"/>
  <c r="E41" i="1"/>
  <c r="F41" i="1" s="1"/>
  <c r="C41" i="1"/>
  <c r="D41" i="1" s="1"/>
  <c r="G47" i="1"/>
  <c r="G53" i="1" s="1"/>
  <c r="AI41" i="1"/>
  <c r="AJ41" i="1" s="1"/>
  <c r="H41" i="1"/>
  <c r="Z41" i="1"/>
  <c r="AA41" i="1" s="1"/>
  <c r="W41" i="1"/>
  <c r="X41" i="1" s="1"/>
  <c r="G30" i="1"/>
  <c r="G36" i="1" s="1"/>
  <c r="G42" i="1" s="1"/>
  <c r="I24" i="1"/>
  <c r="Q24" i="1" s="1"/>
  <c r="R24" i="1" s="1"/>
  <c r="C35" i="1"/>
  <c r="D35" i="1" s="1"/>
  <c r="Q26" i="4"/>
  <c r="R26" i="4" s="1"/>
  <c r="C26" i="4"/>
  <c r="D26" i="4" s="1"/>
  <c r="F26" i="4"/>
  <c r="E33" i="4"/>
  <c r="I33" i="4"/>
  <c r="J33" i="4" s="1"/>
  <c r="H33" i="4"/>
  <c r="AI32" i="4"/>
  <c r="AJ32" i="4" s="1"/>
  <c r="AC32" i="4"/>
  <c r="AD32" i="4" s="1"/>
  <c r="W32" i="4"/>
  <c r="X32" i="4" s="1"/>
  <c r="Z32" i="4"/>
  <c r="AA32" i="4" s="1"/>
  <c r="N16" i="4"/>
  <c r="C19" i="4"/>
  <c r="D19" i="4" s="1"/>
  <c r="D20" i="4"/>
  <c r="L15" i="4"/>
  <c r="T15" i="4"/>
  <c r="L14" i="4"/>
  <c r="T14" i="4"/>
  <c r="F14" i="4"/>
  <c r="C15" i="4"/>
  <c r="D15" i="4" s="1"/>
  <c r="AF24" i="1"/>
  <c r="AG24" i="1" s="1"/>
  <c r="F16" i="4"/>
  <c r="C16" i="4"/>
  <c r="D16" i="4" s="1"/>
  <c r="F18" i="4"/>
  <c r="C18" i="4"/>
  <c r="D18" i="4" s="1"/>
  <c r="Q19" i="4"/>
  <c r="R19" i="4" s="1"/>
  <c r="AI15" i="1"/>
  <c r="AJ15" i="1" s="1"/>
  <c r="E24" i="1"/>
  <c r="F24" i="1" s="1"/>
  <c r="C24" i="1"/>
  <c r="D24" i="1" s="1"/>
  <c r="H24" i="1"/>
  <c r="C23" i="1"/>
  <c r="D23" i="1" s="1"/>
  <c r="X15" i="1"/>
  <c r="Z15" i="1"/>
  <c r="AA15" i="1" s="1"/>
  <c r="AC15" i="1"/>
  <c r="AD15" i="1" s="1"/>
  <c r="I16" i="1"/>
  <c r="Q16" i="1" s="1"/>
  <c r="AF16" i="1"/>
  <c r="AG16" i="1" s="1"/>
  <c r="AI53" i="1" l="1"/>
  <c r="AJ53" i="1" s="1"/>
  <c r="C53" i="1"/>
  <c r="D53" i="1" s="1"/>
  <c r="E53" i="1"/>
  <c r="F53" i="1" s="1"/>
  <c r="W53" i="1"/>
  <c r="X53" i="1" s="1"/>
  <c r="Z53" i="1"/>
  <c r="AA53" i="1" s="1"/>
  <c r="AC53" i="1"/>
  <c r="AD53" i="1" s="1"/>
  <c r="H53" i="1"/>
  <c r="AF42" i="1"/>
  <c r="AG42" i="1" s="1"/>
  <c r="G48" i="1"/>
  <c r="G54" i="1" s="1"/>
  <c r="C42" i="1"/>
  <c r="D42" i="1" s="1"/>
  <c r="H42" i="1"/>
  <c r="E42" i="1"/>
  <c r="I42" i="1"/>
  <c r="AC47" i="1"/>
  <c r="AD47" i="1" s="1"/>
  <c r="AI47" i="1"/>
  <c r="AJ47" i="1" s="1"/>
  <c r="H47" i="1"/>
  <c r="E47" i="1"/>
  <c r="F47" i="1" s="1"/>
  <c r="C47" i="1"/>
  <c r="D47" i="1" s="1"/>
  <c r="W47" i="1"/>
  <c r="X47" i="1" s="1"/>
  <c r="Z47" i="1"/>
  <c r="AA47" i="1" s="1"/>
  <c r="H40" i="4"/>
  <c r="E40" i="4"/>
  <c r="I40" i="4"/>
  <c r="AF40" i="4"/>
  <c r="AG40" i="4" s="1"/>
  <c r="Q33" i="4"/>
  <c r="R33" i="4" s="1"/>
  <c r="F33" i="4"/>
  <c r="C33" i="4"/>
  <c r="D33" i="4" s="1"/>
  <c r="AI29" i="4"/>
  <c r="AJ29" i="4" s="1"/>
  <c r="AF29" i="4"/>
  <c r="AG29" i="4" s="1"/>
  <c r="AI39" i="4"/>
  <c r="AJ39" i="4" s="1"/>
  <c r="AC39" i="4"/>
  <c r="AD39" i="4" s="1"/>
  <c r="W39" i="4"/>
  <c r="X39" i="4" s="1"/>
  <c r="Z39" i="4"/>
  <c r="AA39" i="4" s="1"/>
  <c r="AC28" i="4"/>
  <c r="AD28" i="4" s="1"/>
  <c r="Z28" i="4"/>
  <c r="AA28" i="4" s="1"/>
  <c r="W28" i="4"/>
  <c r="X28" i="4" s="1"/>
  <c r="Z30" i="4"/>
  <c r="AA30" i="4" s="1"/>
  <c r="AI30" i="4"/>
  <c r="AJ30" i="4" s="1"/>
  <c r="AC30" i="4"/>
  <c r="AD30" i="4" s="1"/>
  <c r="W30" i="4"/>
  <c r="X30" i="4" s="1"/>
  <c r="J24" i="1"/>
  <c r="AF30" i="1"/>
  <c r="AG30" i="1" s="1"/>
  <c r="I30" i="1"/>
  <c r="E29" i="1"/>
  <c r="F29" i="1" s="1"/>
  <c r="Z23" i="1"/>
  <c r="AA23" i="1" s="1"/>
  <c r="AI23" i="1"/>
  <c r="AJ23" i="1" s="1"/>
  <c r="AC23" i="1"/>
  <c r="AD23" i="1" s="1"/>
  <c r="W23" i="1"/>
  <c r="X23" i="1" s="1"/>
  <c r="H23" i="1"/>
  <c r="E23" i="1"/>
  <c r="F23" i="1" s="1"/>
  <c r="R16" i="1"/>
  <c r="J16" i="1"/>
  <c r="E30" i="1"/>
  <c r="F30" i="1" s="1"/>
  <c r="C30" i="1"/>
  <c r="D30" i="1" s="1"/>
  <c r="H30" i="1"/>
  <c r="H54" i="1" l="1"/>
  <c r="C54" i="1"/>
  <c r="D54" i="1" s="1"/>
  <c r="E54" i="1"/>
  <c r="I54" i="1"/>
  <c r="AF54" i="1"/>
  <c r="AG54" i="1" s="1"/>
  <c r="Q42" i="1"/>
  <c r="R42" i="1" s="1"/>
  <c r="J42" i="1"/>
  <c r="AF48" i="1"/>
  <c r="AG48" i="1" s="1"/>
  <c r="H48" i="1"/>
  <c r="C48" i="1"/>
  <c r="D48" i="1" s="1"/>
  <c r="E48" i="1"/>
  <c r="I48" i="1"/>
  <c r="Q30" i="1"/>
  <c r="R30" i="1" s="1"/>
  <c r="F40" i="4"/>
  <c r="C40" i="4"/>
  <c r="D40" i="4" s="1"/>
  <c r="J40" i="4"/>
  <c r="Q40" i="4"/>
  <c r="R40" i="4" s="1"/>
  <c r="AI36" i="4"/>
  <c r="AJ36" i="4" s="1"/>
  <c r="AF36" i="4"/>
  <c r="AG36" i="4" s="1"/>
  <c r="AC35" i="4"/>
  <c r="AD35" i="4" s="1"/>
  <c r="W35" i="4"/>
  <c r="X35" i="4" s="1"/>
  <c r="Z35" i="4"/>
  <c r="AA35" i="4" s="1"/>
  <c r="AC37" i="4"/>
  <c r="AD37" i="4" s="1"/>
  <c r="Z37" i="4"/>
  <c r="AA37" i="4" s="1"/>
  <c r="W37" i="4"/>
  <c r="X37" i="4" s="1"/>
  <c r="AI37" i="4"/>
  <c r="AJ37" i="4" s="1"/>
  <c r="J30" i="1"/>
  <c r="AF36" i="1"/>
  <c r="AG36" i="1" s="1"/>
  <c r="I36" i="1"/>
  <c r="Q36" i="1" s="1"/>
  <c r="R36" i="1" s="1"/>
  <c r="H35" i="1"/>
  <c r="AI29" i="1"/>
  <c r="AJ29" i="1" s="1"/>
  <c r="AC29" i="1"/>
  <c r="AD29" i="1" s="1"/>
  <c r="W29" i="1"/>
  <c r="X29" i="1" s="1"/>
  <c r="Z29" i="1"/>
  <c r="AA29" i="1" s="1"/>
  <c r="C29" i="1"/>
  <c r="D29" i="1" s="1"/>
  <c r="H29" i="1"/>
  <c r="H36" i="1"/>
  <c r="E36" i="1"/>
  <c r="C36" i="1"/>
  <c r="D36" i="1" s="1"/>
  <c r="E35" i="1"/>
  <c r="F35" i="1" s="1"/>
  <c r="J54" i="1" l="1"/>
  <c r="Q54" i="1"/>
  <c r="R54" i="1" s="1"/>
  <c r="Q48" i="1"/>
  <c r="R48" i="1" s="1"/>
  <c r="J48" i="1"/>
  <c r="J36" i="1"/>
  <c r="AI35" i="1"/>
  <c r="AJ35" i="1" s="1"/>
  <c r="AC35" i="1"/>
  <c r="AD35" i="1" s="1"/>
  <c r="W35" i="1"/>
  <c r="X35" i="1" s="1"/>
  <c r="Z35" i="1"/>
  <c r="AA35" i="1" s="1"/>
  <c r="W11" i="1" l="1"/>
  <c r="AF13" i="4"/>
  <c r="AG13" i="4" s="1"/>
  <c r="H13" i="4"/>
  <c r="E13" i="4"/>
  <c r="F13" i="4" s="1"/>
  <c r="C13" i="4"/>
  <c r="D13" i="4" s="1"/>
  <c r="AJ12" i="4"/>
  <c r="AA12" i="4"/>
  <c r="X12" i="4"/>
  <c r="H12" i="4"/>
  <c r="E12" i="4"/>
  <c r="F12" i="4" s="1"/>
  <c r="C12" i="4"/>
  <c r="D12" i="4" s="1"/>
  <c r="AG9" i="4"/>
  <c r="X9" i="4"/>
  <c r="H9" i="4"/>
  <c r="F9" i="4"/>
  <c r="C9" i="4"/>
  <c r="D9" i="4" s="1"/>
  <c r="AF8" i="4"/>
  <c r="AG8" i="4" s="1"/>
  <c r="H8" i="4"/>
  <c r="F8" i="4"/>
  <c r="C8" i="4"/>
  <c r="D8" i="4" s="1"/>
  <c r="H10" i="4"/>
  <c r="E10" i="4"/>
  <c r="F10" i="4" s="1"/>
  <c r="C10" i="4"/>
  <c r="D10" i="4" s="1"/>
  <c r="H7" i="4"/>
  <c r="E7" i="4"/>
  <c r="F7" i="4" s="1"/>
  <c r="C7" i="4"/>
  <c r="D7" i="4" s="1"/>
  <c r="AM4" i="4"/>
  <c r="AM4" i="1" l="1"/>
  <c r="C11" i="1"/>
  <c r="D11" i="1" s="1"/>
  <c r="E11" i="1"/>
  <c r="H11" i="1"/>
  <c r="X11" i="1"/>
  <c r="Z11" i="1"/>
  <c r="AA11" i="1" s="1"/>
  <c r="AC11" i="1"/>
  <c r="AD11" i="1" s="1"/>
  <c r="AJ11" i="1"/>
  <c r="C12" i="1"/>
  <c r="D12" i="1" s="1"/>
  <c r="E12" i="1"/>
  <c r="F12" i="1" s="1"/>
  <c r="H12" i="1"/>
  <c r="AF12" i="1"/>
  <c r="AG12" i="1" s="1"/>
  <c r="Z32" i="3"/>
  <c r="AA32" i="3" s="1"/>
  <c r="C32" i="3"/>
  <c r="D32" i="3" s="1"/>
  <c r="F32" i="3"/>
  <c r="J32" i="3"/>
  <c r="H11" i="3"/>
  <c r="H15" i="3"/>
  <c r="H19" i="3" l="1"/>
  <c r="H23" i="3" l="1"/>
  <c r="H27" i="3" l="1"/>
  <c r="H31" i="3"/>
</calcChain>
</file>

<file path=xl/sharedStrings.xml><?xml version="1.0" encoding="utf-8"?>
<sst xmlns="http://schemas.openxmlformats.org/spreadsheetml/2006/main" count="2667" uniqueCount="411">
  <si>
    <t>-</t>
  </si>
  <si>
    <t>DIRECT SERVICE</t>
  </si>
  <si>
    <t>EVER</t>
  </si>
  <si>
    <t>JPI</t>
  </si>
  <si>
    <t>FCL</t>
  </si>
  <si>
    <t>VIA TPE</t>
  </si>
  <si>
    <t>*T/T: Transit time</t>
  </si>
  <si>
    <t>E-mail:</t>
  </si>
  <si>
    <t>NOHHI LOGISTICS CO., LTD.</t>
    <phoneticPr fontId="4"/>
  </si>
  <si>
    <t>Web Site : http://www.nohhi.co.jp/</t>
    <phoneticPr fontId="4"/>
  </si>
  <si>
    <t>SHIPPING SCHEDULE FOR FCL SERVICE</t>
    <phoneticPr fontId="4"/>
  </si>
  <si>
    <t>DATE:</t>
    <phoneticPr fontId="4"/>
  </si>
  <si>
    <t>From SEMARANG to JAPAN</t>
    <phoneticPr fontId="4"/>
  </si>
  <si>
    <t>VESSEL</t>
    <phoneticPr fontId="4"/>
  </si>
  <si>
    <t>Voy.No.</t>
    <phoneticPr fontId="4"/>
  </si>
  <si>
    <t>S/I CUT</t>
    <phoneticPr fontId="11"/>
  </si>
  <si>
    <t>CY CLOSE</t>
    <phoneticPr fontId="4"/>
  </si>
  <si>
    <t>2ND VESSEL</t>
    <phoneticPr fontId="11"/>
  </si>
  <si>
    <t>Voy.No.</t>
    <phoneticPr fontId="11"/>
  </si>
  <si>
    <t>T/T</t>
    <phoneticPr fontId="4"/>
  </si>
  <si>
    <t>SHIPPING LINES</t>
    <phoneticPr fontId="4"/>
  </si>
  <si>
    <t>NOTE</t>
    <phoneticPr fontId="4"/>
  </si>
  <si>
    <t>TYPE</t>
    <phoneticPr fontId="4"/>
  </si>
  <si>
    <t>SVC</t>
    <phoneticPr fontId="4"/>
  </si>
  <si>
    <t>-</t>
    <phoneticPr fontId="11"/>
  </si>
  <si>
    <t>EVER</t>
    <phoneticPr fontId="11"/>
  </si>
  <si>
    <t>EVERGREEN (JPI-JTH)</t>
    <phoneticPr fontId="11"/>
  </si>
  <si>
    <t>VIA BSN</t>
    <phoneticPr fontId="11"/>
  </si>
  <si>
    <t>FCL</t>
    <phoneticPr fontId="11"/>
  </si>
  <si>
    <t>OOCL (SRG-KTX3)</t>
    <phoneticPr fontId="11"/>
  </si>
  <si>
    <t>ETD        SEMARANG</t>
    <phoneticPr fontId="11"/>
  </si>
  <si>
    <t>ETA          SINGAPORE</t>
    <phoneticPr fontId="11"/>
  </si>
  <si>
    <t>ETD        SINGAPORE</t>
    <phoneticPr fontId="11"/>
  </si>
  <si>
    <t>OOCL</t>
    <phoneticPr fontId="11"/>
  </si>
  <si>
    <t>VIA SG</t>
  </si>
  <si>
    <t>WHL</t>
  </si>
  <si>
    <t>SVC</t>
    <phoneticPr fontId="4"/>
  </si>
  <si>
    <t>TYPE</t>
    <phoneticPr fontId="4"/>
  </si>
  <si>
    <t>NOTE</t>
    <phoneticPr fontId="4"/>
  </si>
  <si>
    <t>SHIPPING LINES</t>
    <phoneticPr fontId="4"/>
  </si>
  <si>
    <t>T/T</t>
    <phoneticPr fontId="4"/>
  </si>
  <si>
    <t>ETA               KOBE</t>
    <phoneticPr fontId="4"/>
  </si>
  <si>
    <t>ETA            OSAKA</t>
    <phoneticPr fontId="4"/>
  </si>
  <si>
    <t>ETA      NAGOYA</t>
    <phoneticPr fontId="4"/>
  </si>
  <si>
    <t>ETA YOKOHAMA</t>
    <phoneticPr fontId="4"/>
  </si>
  <si>
    <t>ETA           TOKYO</t>
    <phoneticPr fontId="4"/>
  </si>
  <si>
    <t>ETD     KAOHSUING</t>
    <phoneticPr fontId="11"/>
  </si>
  <si>
    <t>Voy.No.</t>
    <phoneticPr fontId="11"/>
  </si>
  <si>
    <t>2ND VESSEL</t>
    <phoneticPr fontId="11"/>
  </si>
  <si>
    <t>ETA            TAIPEI</t>
    <phoneticPr fontId="11"/>
  </si>
  <si>
    <t>ETA     KAOHSUING</t>
    <phoneticPr fontId="11"/>
  </si>
  <si>
    <t>ETD        SURABAYA</t>
    <phoneticPr fontId="11"/>
  </si>
  <si>
    <t>CY CLOSE</t>
    <phoneticPr fontId="4"/>
  </si>
  <si>
    <t>S/I CUT</t>
    <phoneticPr fontId="11"/>
  </si>
  <si>
    <t>Voy.No.</t>
    <phoneticPr fontId="4"/>
  </si>
  <si>
    <t>VESSEL</t>
    <phoneticPr fontId="4"/>
  </si>
  <si>
    <t>From SURABAYA to JAPAN</t>
    <phoneticPr fontId="4"/>
  </si>
  <si>
    <t>DATE:</t>
    <phoneticPr fontId="4"/>
  </si>
  <si>
    <t>SHIPPING SCHEDULE FOR FCL SERVICE</t>
    <phoneticPr fontId="4"/>
  </si>
  <si>
    <t>Web Site : http://www.nohhi.co.jp/</t>
    <phoneticPr fontId="4"/>
  </si>
  <si>
    <t>NOHHI LOGISTICS CO., LTD.</t>
    <phoneticPr fontId="4"/>
  </si>
  <si>
    <t>NOTE</t>
    <phoneticPr fontId="4"/>
  </si>
  <si>
    <t>FCL ONLY</t>
  </si>
  <si>
    <t>OOCL</t>
  </si>
  <si>
    <t>KTX3</t>
    <phoneticPr fontId="11"/>
  </si>
  <si>
    <t>FCL &amp; LCL</t>
  </si>
  <si>
    <t>NYK</t>
  </si>
  <si>
    <t>LAND TRANSPORTATION FROM KOBE</t>
  </si>
  <si>
    <t>TBA(OOCL KTX3-KTX2)</t>
  </si>
  <si>
    <r>
      <t>CFS</t>
    </r>
    <r>
      <rPr>
        <sz val="11"/>
        <color indexed="10"/>
        <rFont val="ＭＳ Ｐゴシック"/>
        <family val="3"/>
        <charset val="128"/>
      </rPr>
      <t>可</t>
    </r>
    <rPh sb="3" eb="4">
      <t>カ</t>
    </rPh>
    <phoneticPr fontId="11"/>
  </si>
  <si>
    <t>FCL &amp; LCL</t>
    <phoneticPr fontId="11"/>
  </si>
  <si>
    <t>SVC</t>
    <phoneticPr fontId="4"/>
  </si>
  <si>
    <t>TYPE</t>
    <phoneticPr fontId="4"/>
  </si>
  <si>
    <t>SHIPPING LINES</t>
    <phoneticPr fontId="4"/>
  </si>
  <si>
    <t>T/T</t>
    <phoneticPr fontId="4"/>
  </si>
  <si>
    <t>ETA                  KOBE</t>
    <phoneticPr fontId="4"/>
  </si>
  <si>
    <t>ETA               OSAKA</t>
    <phoneticPr fontId="4"/>
  </si>
  <si>
    <t>ETA        NAGOYA</t>
    <phoneticPr fontId="4"/>
  </si>
  <si>
    <t>ETA      YOKOHAMA</t>
    <phoneticPr fontId="4"/>
  </si>
  <si>
    <t>ETA                TOKYO</t>
    <phoneticPr fontId="4"/>
  </si>
  <si>
    <t>ETD                 HONG KONG</t>
    <phoneticPr fontId="11"/>
  </si>
  <si>
    <t>Voy.No.</t>
    <phoneticPr fontId="11"/>
  </si>
  <si>
    <t>2ND VESSEL</t>
    <phoneticPr fontId="11"/>
  </si>
  <si>
    <t>ETA                 HONG KONG</t>
    <phoneticPr fontId="11"/>
  </si>
  <si>
    <t>ETD            JAKARTA</t>
    <phoneticPr fontId="11"/>
  </si>
  <si>
    <t>CY CLOSE</t>
    <phoneticPr fontId="4"/>
  </si>
  <si>
    <t>S/I CUT</t>
    <phoneticPr fontId="11"/>
  </si>
  <si>
    <t>CFS CLOSE</t>
    <phoneticPr fontId="4"/>
  </si>
  <si>
    <t>Voy.No.</t>
    <phoneticPr fontId="4"/>
  </si>
  <si>
    <t>VESSEL</t>
    <phoneticPr fontId="4"/>
  </si>
  <si>
    <t>FROM JAKARTA TO JAPAN</t>
    <phoneticPr fontId="4"/>
  </si>
  <si>
    <t>DATE:</t>
    <phoneticPr fontId="4"/>
  </si>
  <si>
    <t>SHIPPING SCHEDULE FOR FCL/LCL SERVICE</t>
    <phoneticPr fontId="4"/>
  </si>
  <si>
    <t>Web Site : http://www.nohhi.co.jp/</t>
    <phoneticPr fontId="4"/>
  </si>
  <si>
    <t>NOHHI LOGISTICS CO., LTD.</t>
    <phoneticPr fontId="4"/>
  </si>
  <si>
    <t>OOCL (SRG-KTX6)</t>
    <phoneticPr fontId="11"/>
  </si>
  <si>
    <t>ETD SINGAPORE</t>
    <phoneticPr fontId="11"/>
  </si>
  <si>
    <t>ONE</t>
  </si>
  <si>
    <t>VIA SG</t>
    <phoneticPr fontId="3"/>
  </si>
  <si>
    <t>FCL</t>
    <phoneticPr fontId="3"/>
  </si>
  <si>
    <t>SUB-JID</t>
  </si>
  <si>
    <t>SUB-JID</t>
    <phoneticPr fontId="3"/>
  </si>
  <si>
    <t>PID-JSM</t>
    <phoneticPr fontId="3"/>
  </si>
  <si>
    <t>VIA KS</t>
  </si>
  <si>
    <t>JPI-JTH</t>
  </si>
  <si>
    <t>TPIN-JTS</t>
  </si>
  <si>
    <t>TPIN-JST</t>
  </si>
  <si>
    <t>VIA KS</t>
    <phoneticPr fontId="3"/>
  </si>
  <si>
    <t xml:space="preserve"> </t>
  </si>
  <si>
    <t>EVERGREEN (JPI)</t>
  </si>
  <si>
    <t>EVERGREEN (JPI-JTH)</t>
  </si>
  <si>
    <t>SRG-KTX3</t>
    <phoneticPr fontId="11"/>
  </si>
  <si>
    <t>KTX3-KTX2</t>
  </si>
  <si>
    <t>JID</t>
  </si>
  <si>
    <t>KTX3</t>
  </si>
  <si>
    <t>SRG-KTX6</t>
    <phoneticPr fontId="11"/>
  </si>
  <si>
    <t>VIA UKB</t>
  </si>
  <si>
    <t>CFS可</t>
  </si>
  <si>
    <t>VIA HKG</t>
  </si>
  <si>
    <t>SRG-KTX3</t>
  </si>
  <si>
    <t>SRG-KTX6</t>
  </si>
  <si>
    <t>-</t>
    <phoneticPr fontId="11"/>
  </si>
  <si>
    <t>ETA          SINGAPORE</t>
    <phoneticPr fontId="11"/>
  </si>
  <si>
    <t>SSX-JSM</t>
    <phoneticPr fontId="11"/>
  </si>
  <si>
    <t>ONE LINE (SSX-JSM)</t>
    <phoneticPr fontId="11"/>
  </si>
  <si>
    <t>ONE LINE (SSX-JID)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</si>
  <si>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</si>
  <si>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</si>
  <si>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</si>
  <si>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</si>
  <si>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SSX-JS3</t>
  </si>
  <si>
    <t>SSX-JS3</t>
    <phoneticPr fontId="11"/>
  </si>
  <si>
    <t>SSX-JSM</t>
  </si>
  <si>
    <t>TPIN-JTH</t>
  </si>
  <si>
    <t>-</t>
    <phoneticPr fontId="3"/>
  </si>
  <si>
    <t>TPIN-JST</t>
    <phoneticPr fontId="3"/>
  </si>
  <si>
    <t>SSX-JID</t>
    <phoneticPr fontId="11"/>
  </si>
  <si>
    <t>-</t>
    <phoneticPr fontId="11"/>
  </si>
  <si>
    <t>VIA KS</t>
    <phoneticPr fontId="3"/>
  </si>
  <si>
    <t>JPI</t>
    <phoneticPr fontId="3"/>
  </si>
  <si>
    <t>-</t>
    <phoneticPr fontId="11"/>
  </si>
  <si>
    <t>ETA           KAOHSUING</t>
    <phoneticPr fontId="11"/>
  </si>
  <si>
    <t>ETA                     TAIPEI</t>
    <phoneticPr fontId="11"/>
  </si>
  <si>
    <t>ETD           KAOHSUING</t>
    <phoneticPr fontId="11"/>
  </si>
  <si>
    <t>ETD                     TAIPEI</t>
    <phoneticPr fontId="11"/>
  </si>
  <si>
    <t>ETA                    TOKYO</t>
    <phoneticPr fontId="4"/>
  </si>
  <si>
    <t>ETA          YOKOHAMA</t>
    <phoneticPr fontId="4"/>
  </si>
  <si>
    <t>ETA                NAGOYA</t>
    <phoneticPr fontId="4"/>
  </si>
  <si>
    <t>ETA                    OSAKA</t>
    <phoneticPr fontId="4"/>
  </si>
  <si>
    <t>ETA                       KOBE</t>
    <phoneticPr fontId="4"/>
  </si>
  <si>
    <t>ETD              TAIPEI</t>
    <phoneticPr fontId="11"/>
  </si>
  <si>
    <t>-</t>
    <phoneticPr fontId="11"/>
  </si>
  <si>
    <t>-</t>
    <phoneticPr fontId="11"/>
  </si>
  <si>
    <t xml:space="preserve">EVERGREEN (JPI) </t>
    <phoneticPr fontId="11"/>
  </si>
  <si>
    <t>-</t>
    <phoneticPr fontId="11"/>
  </si>
  <si>
    <t>WAN HAI (TPIN-JTS)</t>
    <phoneticPr fontId="11"/>
  </si>
  <si>
    <t>CFS</t>
    <phoneticPr fontId="3"/>
  </si>
  <si>
    <t>WAN HAI (TPIN-JST)</t>
    <phoneticPr fontId="11"/>
  </si>
  <si>
    <t>-</t>
    <phoneticPr fontId="11"/>
  </si>
  <si>
    <t>FCL &amp; LCL</t>
    <phoneticPr fontId="11"/>
  </si>
  <si>
    <t>JID</t>
    <phoneticPr fontId="11"/>
  </si>
  <si>
    <t>ONE JID</t>
    <phoneticPr fontId="11"/>
  </si>
  <si>
    <t>VIA UKB</t>
    <phoneticPr fontId="11"/>
  </si>
  <si>
    <t>ONE JID</t>
    <phoneticPr fontId="11"/>
  </si>
  <si>
    <t>TBA(OOCL KTX3)</t>
    <phoneticPr fontId="3"/>
  </si>
  <si>
    <t>OOCL KTX3-KTX2</t>
    <phoneticPr fontId="11"/>
  </si>
  <si>
    <t>-</t>
    <phoneticPr fontId="11"/>
  </si>
  <si>
    <t>FCL ONLY</t>
    <phoneticPr fontId="11"/>
  </si>
  <si>
    <t>VIA HKG</t>
    <phoneticPr fontId="11"/>
  </si>
  <si>
    <t>KTX3-KTX2</t>
    <phoneticPr fontId="11"/>
  </si>
  <si>
    <t>CFS</t>
    <phoneticPr fontId="3"/>
  </si>
  <si>
    <t>WHL</t>
    <phoneticPr fontId="11"/>
  </si>
  <si>
    <t>FCL</t>
    <phoneticPr fontId="11"/>
  </si>
  <si>
    <t>VIA TPE</t>
    <phoneticPr fontId="11"/>
  </si>
  <si>
    <t>WAN HAI (TPIN-JST)</t>
    <phoneticPr fontId="11"/>
  </si>
  <si>
    <t>WAN HAI (TPIN-JTS)</t>
    <phoneticPr fontId="11"/>
  </si>
  <si>
    <t>SRG-KTX3</t>
    <phoneticPr fontId="11"/>
  </si>
  <si>
    <t>SRG-KTX6</t>
    <phoneticPr fontId="11"/>
  </si>
  <si>
    <t>TPIN-JST</t>
    <phoneticPr fontId="3"/>
  </si>
  <si>
    <t>OOCL JAKARTA</t>
    <phoneticPr fontId="3"/>
  </si>
  <si>
    <t>OOCL NEW ZEALAND</t>
    <phoneticPr fontId="3"/>
  </si>
  <si>
    <t>EVER BRAVE</t>
    <phoneticPr fontId="11"/>
  </si>
  <si>
    <t>NYK FUJI</t>
    <phoneticPr fontId="3"/>
  </si>
  <si>
    <t>EVER BOOMY</t>
    <phoneticPr fontId="3"/>
  </si>
  <si>
    <t>BANGKOK BRIDGE</t>
    <phoneticPr fontId="11"/>
  </si>
  <si>
    <t>EVER BOOMY</t>
    <phoneticPr fontId="11"/>
  </si>
  <si>
    <t>NOTE</t>
    <phoneticPr fontId="4"/>
  </si>
  <si>
    <t>* Above schedule is subject to change with/without prior notice</t>
    <phoneticPr fontId="4"/>
  </si>
  <si>
    <t>BOOKING : Pls contact to :</t>
    <phoneticPr fontId="4"/>
  </si>
  <si>
    <t>PT. SARANA PUBLIC LOGISTICS  as agent for NOHHI LOGISTICS CO.,LTD.</t>
    <phoneticPr fontId="4"/>
  </si>
  <si>
    <t>JAKARTA</t>
    <phoneticPr fontId="4"/>
  </si>
  <si>
    <t>P.I.C. :</t>
    <phoneticPr fontId="4"/>
  </si>
  <si>
    <t>Ms.Rika, Ms.Dhina</t>
    <phoneticPr fontId="4"/>
  </si>
  <si>
    <t>export1@spllogistics.com</t>
    <phoneticPr fontId="3"/>
  </si>
  <si>
    <t>TEL:</t>
    <phoneticPr fontId="4"/>
  </si>
  <si>
    <t>(62-21) 83793806</t>
    <phoneticPr fontId="4"/>
  </si>
  <si>
    <t>FAX:</t>
    <phoneticPr fontId="4"/>
  </si>
  <si>
    <t>(62-21)38793832</t>
    <phoneticPr fontId="4"/>
  </si>
  <si>
    <t>Contact party at Destination:</t>
    <phoneticPr fontId="4"/>
  </si>
  <si>
    <t>NOHHI LOGISTICS CO.,LTD.</t>
    <phoneticPr fontId="4"/>
  </si>
  <si>
    <t>All Port</t>
    <phoneticPr fontId="4"/>
  </si>
  <si>
    <t>Mr.Hana</t>
    <phoneticPr fontId="11"/>
  </si>
  <si>
    <t>kokusai.nagoya2@nohhi.co.jp</t>
    <phoneticPr fontId="11"/>
  </si>
  <si>
    <t>052-561-3136</t>
    <phoneticPr fontId="4"/>
  </si>
  <si>
    <t>052-561-3215</t>
    <phoneticPr fontId="4"/>
  </si>
  <si>
    <t>NYK FUSHIMI</t>
    <phoneticPr fontId="3"/>
  </si>
  <si>
    <t>OOCL AUSTRALIA</t>
    <phoneticPr fontId="3"/>
  </si>
  <si>
    <t>EVER BEAMY</t>
    <phoneticPr fontId="3"/>
  </si>
  <si>
    <t>EVER BEFIT</t>
    <phoneticPr fontId="3"/>
  </si>
  <si>
    <t>EVER BRAVE</t>
    <phoneticPr fontId="3"/>
  </si>
  <si>
    <t>DIRECT SERVICE</t>
    <phoneticPr fontId="3"/>
  </si>
  <si>
    <t>-</t>
    <phoneticPr fontId="3"/>
  </si>
  <si>
    <t>BAI CHAY BRIDGE</t>
    <phoneticPr fontId="3"/>
  </si>
  <si>
    <t>ALLEGORIA</t>
    <phoneticPr fontId="3"/>
  </si>
  <si>
    <t>WAN HAI 216</t>
    <phoneticPr fontId="3"/>
  </si>
  <si>
    <t>INFERRO</t>
    <phoneticPr fontId="3"/>
  </si>
  <si>
    <t>WAN HAI 281</t>
    <phoneticPr fontId="3"/>
  </si>
  <si>
    <t>EVER CHEER</t>
    <phoneticPr fontId="3"/>
  </si>
  <si>
    <t>SINAR SUNDA</t>
    <phoneticPr fontId="3"/>
  </si>
  <si>
    <t>WAN HAI 216</t>
    <phoneticPr fontId="11"/>
  </si>
  <si>
    <t>INFERRO</t>
    <phoneticPr fontId="11"/>
  </si>
  <si>
    <t>EVER BEAMY</t>
    <phoneticPr fontId="11"/>
  </si>
  <si>
    <t>EVER BEFIT</t>
    <phoneticPr fontId="11"/>
  </si>
  <si>
    <t>-</t>
    <phoneticPr fontId="3"/>
  </si>
  <si>
    <t>NYK FUSHIMI</t>
    <phoneticPr fontId="11"/>
  </si>
  <si>
    <t>WAN HAI 283</t>
    <phoneticPr fontId="3"/>
  </si>
  <si>
    <t>WAN HAI 317</t>
    <phoneticPr fontId="3"/>
  </si>
  <si>
    <t>N181</t>
    <phoneticPr fontId="3"/>
  </si>
  <si>
    <t>WAN HAI 281</t>
    <phoneticPr fontId="3"/>
  </si>
  <si>
    <t>EVER BASIS</t>
    <phoneticPr fontId="3"/>
  </si>
  <si>
    <t>EVER BURLY</t>
    <phoneticPr fontId="3"/>
  </si>
  <si>
    <t>EVER CHEER</t>
    <phoneticPr fontId="3"/>
  </si>
  <si>
    <t>WAN HAI 283</t>
    <phoneticPr fontId="11"/>
  </si>
  <si>
    <t>116N</t>
    <phoneticPr fontId="11"/>
  </si>
  <si>
    <t>107N</t>
    <phoneticPr fontId="11"/>
  </si>
  <si>
    <t>EVER BASIS</t>
    <phoneticPr fontId="11"/>
  </si>
  <si>
    <t>EVER CHEER</t>
    <phoneticPr fontId="11"/>
  </si>
  <si>
    <t>VELA</t>
    <phoneticPr fontId="3"/>
  </si>
  <si>
    <t>N010</t>
    <phoneticPr fontId="3"/>
  </si>
  <si>
    <t>WAN HAI 510</t>
    <phoneticPr fontId="3"/>
  </si>
  <si>
    <t>0927-031B</t>
    <phoneticPr fontId="3"/>
  </si>
  <si>
    <t>X-PRESS MAKALU</t>
    <phoneticPr fontId="11"/>
  </si>
  <si>
    <t>002N</t>
  </si>
  <si>
    <t>106N</t>
    <phoneticPr fontId="11"/>
  </si>
  <si>
    <t>NYK FUJI</t>
    <phoneticPr fontId="11"/>
  </si>
  <si>
    <t>OREA</t>
    <phoneticPr fontId="11"/>
  </si>
  <si>
    <t>005N</t>
    <phoneticPr fontId="11"/>
  </si>
  <si>
    <t>ALLEGORIA</t>
    <phoneticPr fontId="11"/>
  </si>
  <si>
    <t>041N</t>
    <phoneticPr fontId="11"/>
  </si>
  <si>
    <t>ONE ALTAIR</t>
    <phoneticPr fontId="11"/>
  </si>
  <si>
    <t>054E</t>
    <phoneticPr fontId="11"/>
  </si>
  <si>
    <t>004N</t>
  </si>
  <si>
    <t>NYK VEGA</t>
    <phoneticPr fontId="11"/>
  </si>
  <si>
    <t>071E</t>
    <phoneticPr fontId="11"/>
  </si>
  <si>
    <t>007N</t>
    <phoneticPr fontId="11"/>
  </si>
  <si>
    <t>118N</t>
    <phoneticPr fontId="11"/>
  </si>
  <si>
    <t>ALLEGORIA</t>
    <phoneticPr fontId="11"/>
  </si>
  <si>
    <t>042N</t>
    <phoneticPr fontId="11"/>
  </si>
  <si>
    <t>WAN HAI 317</t>
    <phoneticPr fontId="11"/>
  </si>
  <si>
    <t>NYK DIANA</t>
    <phoneticPr fontId="11"/>
  </si>
  <si>
    <t>NYK DEMETER</t>
    <phoneticPr fontId="11"/>
  </si>
  <si>
    <t>099N</t>
    <phoneticPr fontId="3"/>
  </si>
  <si>
    <t>099N</t>
    <phoneticPr fontId="3"/>
  </si>
  <si>
    <t>105N</t>
    <phoneticPr fontId="3"/>
  </si>
  <si>
    <t>040N</t>
    <phoneticPr fontId="3"/>
  </si>
  <si>
    <t>084N</t>
    <phoneticPr fontId="3"/>
  </si>
  <si>
    <t>100N</t>
    <phoneticPr fontId="3"/>
  </si>
  <si>
    <t>106N</t>
    <phoneticPr fontId="3"/>
  </si>
  <si>
    <t>OOCL SAVANNAH</t>
    <phoneticPr fontId="3"/>
  </si>
  <si>
    <t>401N</t>
    <phoneticPr fontId="3"/>
  </si>
  <si>
    <t>OOCL NAGOYA</t>
    <phoneticPr fontId="3"/>
  </si>
  <si>
    <t>148N</t>
    <phoneticPr fontId="3"/>
  </si>
  <si>
    <t>OOCL JAKARTA</t>
    <phoneticPr fontId="3"/>
  </si>
  <si>
    <t>130N</t>
    <phoneticPr fontId="3"/>
  </si>
  <si>
    <t>130N</t>
    <phoneticPr fontId="3"/>
  </si>
  <si>
    <t>OOCL CHARLESTON</t>
    <phoneticPr fontId="3"/>
  </si>
  <si>
    <t>197N</t>
    <phoneticPr fontId="3"/>
  </si>
  <si>
    <t>254N</t>
    <phoneticPr fontId="3"/>
  </si>
  <si>
    <t>OOCL LE HAVRE</t>
    <phoneticPr fontId="3"/>
  </si>
  <si>
    <t>141N</t>
    <phoneticPr fontId="3"/>
  </si>
  <si>
    <t>149N</t>
    <phoneticPr fontId="3"/>
  </si>
  <si>
    <t>207N</t>
    <phoneticPr fontId="3"/>
  </si>
  <si>
    <t>198N</t>
    <phoneticPr fontId="3"/>
  </si>
  <si>
    <t>131N</t>
    <phoneticPr fontId="3"/>
  </si>
  <si>
    <t>142N</t>
    <phoneticPr fontId="3"/>
  </si>
  <si>
    <t>N008</t>
    <phoneticPr fontId="3"/>
  </si>
  <si>
    <t>N008</t>
    <phoneticPr fontId="3"/>
  </si>
  <si>
    <t>N396</t>
    <phoneticPr fontId="3"/>
  </si>
  <si>
    <t>N016</t>
    <phoneticPr fontId="3"/>
  </si>
  <si>
    <t>N016</t>
    <phoneticPr fontId="3"/>
  </si>
  <si>
    <t>N009</t>
    <phoneticPr fontId="3"/>
  </si>
  <si>
    <t>N397</t>
    <phoneticPr fontId="3"/>
  </si>
  <si>
    <t>N397</t>
    <phoneticPr fontId="3"/>
  </si>
  <si>
    <t>N017</t>
    <phoneticPr fontId="3"/>
  </si>
  <si>
    <t>N017</t>
    <phoneticPr fontId="3"/>
  </si>
  <si>
    <t>N010</t>
    <phoneticPr fontId="3"/>
  </si>
  <si>
    <t>WAN HAI 315</t>
    <phoneticPr fontId="3"/>
  </si>
  <si>
    <t>N196</t>
    <phoneticPr fontId="3"/>
  </si>
  <si>
    <t>ALS VESTA</t>
    <phoneticPr fontId="3"/>
  </si>
  <si>
    <t>N025</t>
    <phoneticPr fontId="3"/>
  </si>
  <si>
    <t>WAN HAI 316</t>
    <phoneticPr fontId="3"/>
  </si>
  <si>
    <t>N190</t>
    <phoneticPr fontId="3"/>
  </si>
  <si>
    <t>N197</t>
    <phoneticPr fontId="3"/>
  </si>
  <si>
    <t>N027</t>
    <phoneticPr fontId="3"/>
  </si>
  <si>
    <t>N191</t>
    <phoneticPr fontId="3"/>
  </si>
  <si>
    <t>WHITE DRAGON</t>
    <phoneticPr fontId="3"/>
  </si>
  <si>
    <t>N045</t>
    <phoneticPr fontId="3"/>
  </si>
  <si>
    <t>ANDERSON DRAGON</t>
    <phoneticPr fontId="3"/>
  </si>
  <si>
    <t>N026</t>
    <phoneticPr fontId="3"/>
  </si>
  <si>
    <t>WAN HAI 171</t>
    <phoneticPr fontId="3"/>
  </si>
  <si>
    <t>N299</t>
    <phoneticPr fontId="3"/>
  </si>
  <si>
    <t>HORAI BRIDGE</t>
    <phoneticPr fontId="3"/>
  </si>
  <si>
    <t>N120</t>
    <phoneticPr fontId="3"/>
  </si>
  <si>
    <t>N046</t>
    <phoneticPr fontId="3"/>
  </si>
  <si>
    <t>N300</t>
    <phoneticPr fontId="3"/>
  </si>
  <si>
    <t>015</t>
    <phoneticPr fontId="3"/>
  </si>
  <si>
    <t>OOCL SAVANNAH</t>
    <phoneticPr fontId="3"/>
  </si>
  <si>
    <t>WAN HAI 501</t>
    <phoneticPr fontId="3"/>
  </si>
  <si>
    <t>N210</t>
    <phoneticPr fontId="3"/>
  </si>
  <si>
    <t>016</t>
    <phoneticPr fontId="3"/>
  </si>
  <si>
    <t>016</t>
    <phoneticPr fontId="3"/>
  </si>
  <si>
    <t>OOCL JAKARTA</t>
    <phoneticPr fontId="3"/>
  </si>
  <si>
    <t>OOCL DAHLIAN</t>
    <phoneticPr fontId="3"/>
  </si>
  <si>
    <t>658N</t>
    <phoneticPr fontId="3"/>
  </si>
  <si>
    <t>017</t>
    <phoneticPr fontId="3"/>
  </si>
  <si>
    <t>017</t>
    <phoneticPr fontId="3"/>
  </si>
  <si>
    <t>VELA</t>
    <phoneticPr fontId="3"/>
  </si>
  <si>
    <t>N139</t>
    <phoneticPr fontId="3"/>
  </si>
  <si>
    <t>018</t>
    <phoneticPr fontId="3"/>
  </si>
  <si>
    <t>018</t>
    <phoneticPr fontId="3"/>
  </si>
  <si>
    <t>OOCL NEW ZEALAND</t>
    <phoneticPr fontId="3"/>
  </si>
  <si>
    <t>SPIL KARTIKA</t>
    <phoneticPr fontId="3"/>
  </si>
  <si>
    <t>N023</t>
    <phoneticPr fontId="3"/>
  </si>
  <si>
    <t>019</t>
    <phoneticPr fontId="3"/>
  </si>
  <si>
    <t>OOCL AUSTRALIA</t>
    <phoneticPr fontId="3"/>
  </si>
  <si>
    <t>N211</t>
    <phoneticPr fontId="3"/>
  </si>
  <si>
    <t>020</t>
    <phoneticPr fontId="3"/>
  </si>
  <si>
    <t>659N</t>
    <phoneticPr fontId="3"/>
  </si>
  <si>
    <t>021</t>
    <phoneticPr fontId="3"/>
  </si>
  <si>
    <t>255N</t>
    <phoneticPr fontId="3"/>
  </si>
  <si>
    <t>WAN HAI 510</t>
    <phoneticPr fontId="3"/>
  </si>
  <si>
    <t>N140</t>
    <phoneticPr fontId="3"/>
  </si>
  <si>
    <t>0920-030B</t>
  </si>
  <si>
    <t>0920-030B</t>
    <phoneticPr fontId="3"/>
  </si>
  <si>
    <t>UNI-PATRIOT</t>
    <phoneticPr fontId="3"/>
  </si>
  <si>
    <t>0101-329N</t>
  </si>
  <si>
    <t>0101-329N</t>
    <phoneticPr fontId="3"/>
  </si>
  <si>
    <t>0920-030B</t>
    <phoneticPr fontId="3"/>
  </si>
  <si>
    <t>N181</t>
    <phoneticPr fontId="3"/>
  </si>
  <si>
    <t>0922-039B</t>
    <phoneticPr fontId="3"/>
  </si>
  <si>
    <t>0922-039B</t>
    <phoneticPr fontId="3"/>
  </si>
  <si>
    <t>N019</t>
    <phoneticPr fontId="3"/>
  </si>
  <si>
    <t>0923-031B</t>
    <phoneticPr fontId="3"/>
  </si>
  <si>
    <t>N182</t>
    <phoneticPr fontId="3"/>
  </si>
  <si>
    <t>0924-025B</t>
    <phoneticPr fontId="3"/>
  </si>
  <si>
    <t>N020</t>
    <phoneticPr fontId="3"/>
  </si>
  <si>
    <t>0925-022B</t>
    <phoneticPr fontId="3"/>
  </si>
  <si>
    <t>N183</t>
    <phoneticPr fontId="3"/>
  </si>
  <si>
    <t>N008</t>
    <phoneticPr fontId="11"/>
  </si>
  <si>
    <t>N008</t>
    <phoneticPr fontId="11"/>
  </si>
  <si>
    <t>N396</t>
    <phoneticPr fontId="11"/>
  </si>
  <si>
    <t>N016</t>
    <phoneticPr fontId="11"/>
  </si>
  <si>
    <t>N009</t>
    <phoneticPr fontId="11"/>
  </si>
  <si>
    <t>N397</t>
    <phoneticPr fontId="11"/>
  </si>
  <si>
    <t>N017</t>
    <phoneticPr fontId="11"/>
  </si>
  <si>
    <t>N010</t>
    <phoneticPr fontId="11"/>
  </si>
  <si>
    <t>N181</t>
    <phoneticPr fontId="11"/>
  </si>
  <si>
    <t>WAN HAI 315</t>
    <phoneticPr fontId="11"/>
  </si>
  <si>
    <t>N196</t>
    <phoneticPr fontId="11"/>
  </si>
  <si>
    <t>ALS VESTA</t>
    <phoneticPr fontId="11"/>
  </si>
  <si>
    <t>N025</t>
    <phoneticPr fontId="11"/>
  </si>
  <si>
    <t>WAN HAI 316</t>
    <phoneticPr fontId="11"/>
  </si>
  <si>
    <t>N190</t>
    <phoneticPr fontId="11"/>
  </si>
  <si>
    <t>N182</t>
    <phoneticPr fontId="11"/>
  </si>
  <si>
    <t>N197</t>
    <phoneticPr fontId="11"/>
  </si>
  <si>
    <t>N026</t>
    <phoneticPr fontId="11"/>
  </si>
  <si>
    <t>HORAI BRIDGE</t>
    <phoneticPr fontId="11"/>
  </si>
  <si>
    <t>N119</t>
    <phoneticPr fontId="11"/>
  </si>
  <si>
    <t>WHITE DRAGON</t>
    <phoneticPr fontId="11"/>
  </si>
  <si>
    <t>N045</t>
    <phoneticPr fontId="11"/>
  </si>
  <si>
    <t>ANDERSON DRAGON</t>
    <phoneticPr fontId="11"/>
  </si>
  <si>
    <t>WAN HAI 171</t>
    <phoneticPr fontId="11"/>
  </si>
  <si>
    <t>N299</t>
    <phoneticPr fontId="11"/>
  </si>
  <si>
    <t>N120</t>
    <phoneticPr fontId="11"/>
  </si>
  <si>
    <t>N046</t>
    <phoneticPr fontId="11"/>
  </si>
  <si>
    <t>N027</t>
    <phoneticPr fontId="11"/>
  </si>
  <si>
    <t>112N</t>
    <phoneticPr fontId="11"/>
  </si>
  <si>
    <t>093N</t>
    <phoneticPr fontId="11"/>
  </si>
  <si>
    <t>DELAWARE TRADER</t>
    <phoneticPr fontId="11"/>
  </si>
  <si>
    <t>002N</t>
    <phoneticPr fontId="11"/>
  </si>
  <si>
    <t>092N</t>
    <phoneticPr fontId="11"/>
  </si>
  <si>
    <t>113N</t>
    <phoneticPr fontId="11"/>
  </si>
  <si>
    <t>SEASPAN EMINENCE</t>
    <phoneticPr fontId="11"/>
  </si>
  <si>
    <t>114N</t>
    <phoneticPr fontId="11"/>
  </si>
  <si>
    <t>001N</t>
    <phoneticPr fontId="11"/>
  </si>
  <si>
    <t>NYK DIANA</t>
    <phoneticPr fontId="11"/>
  </si>
  <si>
    <t>094N</t>
    <phoneticPr fontId="11"/>
  </si>
  <si>
    <t>004N</t>
    <phoneticPr fontId="11"/>
  </si>
  <si>
    <t>115N</t>
    <phoneticPr fontId="11"/>
  </si>
  <si>
    <t>003N</t>
    <phoneticPr fontId="11"/>
  </si>
  <si>
    <t>0918-021B</t>
    <phoneticPr fontId="11"/>
  </si>
  <si>
    <t>EVER CHEER</t>
    <phoneticPr fontId="11"/>
  </si>
  <si>
    <t>UNI-PATRIOT</t>
    <phoneticPr fontId="11"/>
  </si>
  <si>
    <t>0920-030B</t>
    <phoneticPr fontId="11"/>
  </si>
  <si>
    <t>0101-329N</t>
    <phoneticPr fontId="11"/>
  </si>
  <si>
    <t>0922-039B</t>
    <phoneticPr fontId="11"/>
  </si>
  <si>
    <t>N019</t>
    <phoneticPr fontId="11"/>
  </si>
  <si>
    <t>0923-031B</t>
    <phoneticPr fontId="11"/>
  </si>
  <si>
    <t>WAN HAI 281</t>
    <phoneticPr fontId="11"/>
  </si>
  <si>
    <t>0924-025B</t>
    <phoneticPr fontId="11"/>
  </si>
  <si>
    <t>N020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</si>
</sst>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_-* #,##0_-;\-* #,##0_-;_-* &quot;-&quot;_-;_-@_-"/>
    <numFmt numFmtId="177" formatCode="_-* #,##0.00_-;\-* #,##0.00_-;_-* &quot;-&quot;??_-;_-@_-"/>
    <numFmt numFmtId="178" formatCode="m/d;@"/>
    <numFmt numFmtId="179" formatCode="ddd"/>
    <numFmt numFmtId="180" formatCode="m/d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)"/>
    <numFmt numFmtId="184" formatCode="&quot;NAGOYA - &quot;@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"/>
      <family val="3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HG丸ｺﾞｼｯｸM-PRO"/>
      <family val="3"/>
      <charset val="128"/>
    </font>
    <font>
      <sz val="12"/>
      <color indexed="9"/>
      <name val="Courier New"/>
      <family val="3"/>
    </font>
    <font>
      <sz val="12"/>
      <name val="Calibri"/>
      <family val="2"/>
    </font>
    <font>
      <sz val="12"/>
      <name val="Courier New"/>
      <family val="3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Calibri"/>
      <family val="2"/>
    </font>
    <font>
      <sz val="14"/>
      <name val="Calibri"/>
      <family val="2"/>
    </font>
    <font>
      <u/>
      <sz val="11"/>
      <color indexed="12"/>
      <name val="ＭＳ Ｐ明朝"/>
      <family val="1"/>
      <charset val="128"/>
    </font>
    <font>
      <u/>
      <sz val="14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Calibri"/>
      <family val="2"/>
    </font>
    <font>
      <sz val="11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1"/>
      <color indexed="10"/>
      <name val="ＭＳ Ｐゴシック"/>
      <family val="3"/>
      <charset val="128"/>
    </font>
    <font>
      <b/>
      <sz val="12"/>
      <name val="Calibri"/>
      <family val="2"/>
    </font>
    <font>
      <sz val="11"/>
      <color rgb="FFFF0000"/>
      <name val="Courier New"/>
      <family val="3"/>
    </font>
    <font>
      <sz val="11"/>
      <color rgb="FFFF0000"/>
      <name val="ＭＳ Ｐゴシック"/>
      <family val="2"/>
      <charset val="128"/>
      <scheme val="minor"/>
    </font>
    <font>
      <b/>
      <i/>
      <sz val="10"/>
      <color rgb="FFFF0000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1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/>
    <xf numFmtId="38" fontId="37" fillId="7" borderId="0" applyNumberFormat="0" applyBorder="0" applyAlignment="0" applyProtection="0"/>
    <xf numFmtId="10" fontId="37" fillId="8" borderId="85" applyNumberFormat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/>
    <xf numFmtId="10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6" fillId="0" borderId="0"/>
    <xf numFmtId="0" fontId="40" fillId="0" borderId="0">
      <alignment vertical="center"/>
    </xf>
  </cellStyleXfs>
  <cellXfs count="615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49" fontId="5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5" fontId="8" fillId="0" borderId="0" xfId="1" applyNumberFormat="1" applyFont="1" applyFill="1" applyAlignment="1">
      <alignment vertical="center" wrapText="1" shrinkToFit="1"/>
    </xf>
    <xf numFmtId="15" fontId="8" fillId="0" borderId="0" xfId="1" applyNumberFormat="1" applyFont="1" applyFill="1" applyBorder="1" applyAlignment="1">
      <alignment vertical="center" wrapText="1" shrinkToFit="1"/>
    </xf>
    <xf numFmtId="15" fontId="8" fillId="0" borderId="0" xfId="1" applyNumberFormat="1" applyFont="1" applyFill="1" applyBorder="1" applyAlignment="1">
      <alignment vertical="center" shrinkToFit="1"/>
    </xf>
    <xf numFmtId="15" fontId="8" fillId="0" borderId="2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5" fontId="8" fillId="0" borderId="0" xfId="1" applyNumberFormat="1" applyFont="1" applyFill="1" applyAlignment="1">
      <alignment horizontal="center" vertical="center" wrapText="1" shrinkToFit="1"/>
    </xf>
    <xf numFmtId="15" fontId="8" fillId="0" borderId="0" xfId="1" applyNumberFormat="1" applyFont="1" applyFill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6" fillId="0" borderId="0" xfId="1" applyFont="1" applyFill="1" applyAlignment="1">
      <alignment horizontal="center" vertical="center" shrinkToFit="1"/>
    </xf>
    <xf numFmtId="0" fontId="13" fillId="3" borderId="20" xfId="1" applyFont="1" applyFill="1" applyBorder="1" applyAlignment="1">
      <alignment vertical="center" shrinkToFit="1"/>
    </xf>
    <xf numFmtId="49" fontId="13" fillId="3" borderId="21" xfId="1" applyNumberFormat="1" applyFont="1" applyFill="1" applyBorder="1" applyAlignment="1">
      <alignment horizontal="center" vertical="center" shrinkToFit="1"/>
    </xf>
    <xf numFmtId="178" fontId="14" fillId="3" borderId="22" xfId="1" applyNumberFormat="1" applyFont="1" applyFill="1" applyBorder="1" applyAlignment="1">
      <alignment horizontal="center" vertical="center" shrinkToFit="1"/>
    </xf>
    <xf numFmtId="179" fontId="14" fillId="3" borderId="22" xfId="1" applyNumberFormat="1" applyFont="1" applyFill="1" applyBorder="1" applyAlignment="1">
      <alignment horizontal="center" vertical="center" shrinkToFit="1"/>
    </xf>
    <xf numFmtId="180" fontId="14" fillId="3" borderId="23" xfId="1" applyNumberFormat="1" applyFont="1" applyFill="1" applyBorder="1" applyAlignment="1">
      <alignment vertical="center" shrinkToFit="1"/>
    </xf>
    <xf numFmtId="179" fontId="14" fillId="3" borderId="24" xfId="1" applyNumberFormat="1" applyFont="1" applyFill="1" applyBorder="1" applyAlignment="1">
      <alignment horizontal="center" vertical="center" shrinkToFit="1"/>
    </xf>
    <xf numFmtId="178" fontId="14" fillId="3" borderId="23" xfId="1" applyNumberFormat="1" applyFont="1" applyFill="1" applyBorder="1" applyAlignment="1">
      <alignment vertical="center" shrinkToFit="1"/>
    </xf>
    <xf numFmtId="179" fontId="14" fillId="3" borderId="22" xfId="1" applyNumberFormat="1" applyFont="1" applyFill="1" applyBorder="1" applyAlignment="1">
      <alignment vertical="center" shrinkToFit="1"/>
    </xf>
    <xf numFmtId="179" fontId="14" fillId="3" borderId="25" xfId="1" applyNumberFormat="1" applyFont="1" applyFill="1" applyBorder="1" applyAlignment="1">
      <alignment vertical="center" shrinkToFit="1"/>
    </xf>
    <xf numFmtId="179" fontId="14" fillId="3" borderId="26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shrinkToFit="1"/>
    </xf>
    <xf numFmtId="178" fontId="14" fillId="3" borderId="28" xfId="1" applyNumberFormat="1" applyFont="1" applyFill="1" applyBorder="1" applyAlignment="1">
      <alignment horizontal="center" vertical="center" shrinkToFit="1"/>
    </xf>
    <xf numFmtId="179" fontId="14" fillId="3" borderId="29" xfId="1" applyNumberFormat="1" applyFont="1" applyFill="1" applyBorder="1" applyAlignment="1">
      <alignment horizontal="center" vertical="center" shrinkToFit="1"/>
    </xf>
    <xf numFmtId="179" fontId="14" fillId="3" borderId="30" xfId="1" applyNumberFormat="1" applyFont="1" applyFill="1" applyBorder="1" applyAlignment="1">
      <alignment horizontal="center" vertical="center" shrinkToFit="1"/>
    </xf>
    <xf numFmtId="180" fontId="14" fillId="3" borderId="22" xfId="1" applyNumberFormat="1" applyFont="1" applyFill="1" applyBorder="1" applyAlignment="1">
      <alignment horizontal="center" vertical="center" shrinkToFit="1"/>
    </xf>
    <xf numFmtId="0" fontId="15" fillId="4" borderId="24" xfId="1" applyFont="1" applyFill="1" applyBorder="1" applyAlignment="1">
      <alignment horizontal="center" vertical="center" shrinkToFit="1"/>
    </xf>
    <xf numFmtId="180" fontId="14" fillId="3" borderId="23" xfId="1" applyNumberFormat="1" applyFont="1" applyFill="1" applyBorder="1" applyAlignment="1">
      <alignment horizontal="center" vertical="center" shrinkToFit="1"/>
    </xf>
    <xf numFmtId="180" fontId="14" fillId="3" borderId="23" xfId="1" applyNumberFormat="1" applyFont="1" applyFill="1" applyBorder="1" applyAlignment="1">
      <alignment horizontal="center" vertical="center" wrapText="1" shrinkToFit="1"/>
    </xf>
    <xf numFmtId="179" fontId="14" fillId="3" borderId="24" xfId="1" applyNumberFormat="1" applyFont="1" applyFill="1" applyBorder="1" applyAlignment="1">
      <alignment horizontal="center" vertical="center" wrapText="1" shrinkToFit="1"/>
    </xf>
    <xf numFmtId="0" fontId="15" fillId="4" borderId="22" xfId="1" applyFont="1" applyFill="1" applyBorder="1" applyAlignment="1">
      <alignment horizontal="center" vertical="center" shrinkToFit="1"/>
    </xf>
    <xf numFmtId="0" fontId="15" fillId="4" borderId="31" xfId="1" applyFont="1" applyFill="1" applyBorder="1" applyAlignment="1">
      <alignment horizontal="center" vertical="center" shrinkToFit="1"/>
    </xf>
    <xf numFmtId="0" fontId="15" fillId="4" borderId="32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3" fillId="3" borderId="34" xfId="1" applyFont="1" applyFill="1" applyBorder="1" applyAlignment="1">
      <alignment vertical="center" shrinkToFit="1"/>
    </xf>
    <xf numFmtId="49" fontId="13" fillId="3" borderId="35" xfId="1" applyNumberFormat="1" applyFont="1" applyFill="1" applyBorder="1" applyAlignment="1">
      <alignment horizontal="center" vertical="center" shrinkToFit="1"/>
    </xf>
    <xf numFmtId="180" fontId="14" fillId="4" borderId="28" xfId="1" applyNumberFormat="1" applyFont="1" applyFill="1" applyBorder="1" applyAlignment="1">
      <alignment vertical="center" shrinkToFit="1"/>
    </xf>
    <xf numFmtId="178" fontId="14" fillId="3" borderId="28" xfId="1" applyNumberFormat="1" applyFont="1" applyFill="1" applyBorder="1" applyAlignment="1">
      <alignment vertical="center" shrinkToFit="1"/>
    </xf>
    <xf numFmtId="179" fontId="14" fillId="3" borderId="29" xfId="1" applyNumberFormat="1" applyFont="1" applyFill="1" applyBorder="1" applyAlignment="1">
      <alignment vertical="center" shrinkToFit="1"/>
    </xf>
    <xf numFmtId="179" fontId="14" fillId="3" borderId="30" xfId="1" applyNumberFormat="1" applyFont="1" applyFill="1" applyBorder="1" applyAlignment="1">
      <alignment vertical="center" shrinkToFit="1"/>
    </xf>
    <xf numFmtId="179" fontId="14" fillId="3" borderId="36" xfId="1" applyNumberFormat="1" applyFont="1" applyFill="1" applyBorder="1" applyAlignment="1">
      <alignment horizontal="center" vertical="center" shrinkToFit="1"/>
    </xf>
    <xf numFmtId="180" fontId="14" fillId="3" borderId="28" xfId="1" applyNumberFormat="1" applyFont="1" applyFill="1" applyBorder="1" applyAlignment="1">
      <alignment horizontal="center" vertical="center" shrinkToFit="1"/>
    </xf>
    <xf numFmtId="0" fontId="15" fillId="4" borderId="27" xfId="1" applyFont="1" applyFill="1" applyBorder="1" applyAlignment="1">
      <alignment horizontal="center" vertical="center" shrinkToFit="1"/>
    </xf>
    <xf numFmtId="180" fontId="14" fillId="3" borderId="28" xfId="1" applyNumberFormat="1" applyFont="1" applyFill="1" applyBorder="1" applyAlignment="1">
      <alignment horizontal="center" vertical="center" wrapText="1" shrinkToFit="1"/>
    </xf>
    <xf numFmtId="179" fontId="14" fillId="3" borderId="27" xfId="1" applyNumberFormat="1" applyFont="1" applyFill="1" applyBorder="1" applyAlignment="1">
      <alignment horizontal="center" vertical="center" wrapText="1" shrinkToFit="1"/>
    </xf>
    <xf numFmtId="0" fontId="15" fillId="4" borderId="29" xfId="1" applyFont="1" applyFill="1" applyBorder="1" applyAlignment="1">
      <alignment horizontal="center" vertical="center" shrinkToFit="1"/>
    </xf>
    <xf numFmtId="0" fontId="15" fillId="4" borderId="37" xfId="1" applyFont="1" applyFill="1" applyBorder="1" applyAlignment="1">
      <alignment horizontal="center" vertical="center" shrinkToFit="1"/>
    </xf>
    <xf numFmtId="0" fontId="15" fillId="4" borderId="38" xfId="1" applyFont="1" applyFill="1" applyBorder="1" applyAlignment="1">
      <alignment horizontal="center" vertical="center" shrinkToFit="1"/>
    </xf>
    <xf numFmtId="0" fontId="15" fillId="0" borderId="39" xfId="1" applyFont="1" applyFill="1" applyBorder="1" applyAlignment="1">
      <alignment horizontal="center" vertical="center" shrinkToFit="1"/>
    </xf>
    <xf numFmtId="178" fontId="14" fillId="3" borderId="29" xfId="1" applyNumberFormat="1" applyFont="1" applyFill="1" applyBorder="1" applyAlignment="1">
      <alignment horizontal="center" vertical="center" shrinkToFit="1"/>
    </xf>
    <xf numFmtId="180" fontId="14" fillId="3" borderId="28" xfId="1" applyNumberFormat="1" applyFont="1" applyFill="1" applyBorder="1" applyAlignment="1">
      <alignment vertical="center" shrinkToFit="1"/>
    </xf>
    <xf numFmtId="0" fontId="13" fillId="3" borderId="36" xfId="1" applyFont="1" applyFill="1" applyBorder="1" applyAlignment="1">
      <alignment horizontal="center" vertical="center" shrinkToFit="1"/>
    </xf>
    <xf numFmtId="180" fontId="14" fillId="3" borderId="29" xfId="1" applyNumberFormat="1" applyFont="1" applyFill="1" applyBorder="1" applyAlignment="1">
      <alignment horizontal="center" vertical="center" shrinkToFit="1"/>
    </xf>
    <xf numFmtId="49" fontId="13" fillId="3" borderId="41" xfId="1" applyNumberFormat="1" applyFont="1" applyFill="1" applyBorder="1" applyAlignment="1">
      <alignment horizontal="center" vertical="center" shrinkToFit="1"/>
    </xf>
    <xf numFmtId="178" fontId="14" fillId="3" borderId="2" xfId="1" applyNumberFormat="1" applyFont="1" applyFill="1" applyBorder="1" applyAlignment="1">
      <alignment horizontal="center" vertical="center" shrinkToFit="1"/>
    </xf>
    <xf numFmtId="179" fontId="14" fillId="3" borderId="2" xfId="1" applyNumberFormat="1" applyFont="1" applyFill="1" applyBorder="1" applyAlignment="1">
      <alignment horizontal="center" vertical="center" shrinkToFit="1"/>
    </xf>
    <xf numFmtId="180" fontId="14" fillId="3" borderId="42" xfId="1" applyNumberFormat="1" applyFont="1" applyFill="1" applyBorder="1" applyAlignment="1">
      <alignment vertical="center" shrinkToFit="1"/>
    </xf>
    <xf numFmtId="179" fontId="14" fillId="3" borderId="43" xfId="1" applyNumberFormat="1" applyFont="1" applyFill="1" applyBorder="1" applyAlignment="1">
      <alignment horizontal="center" vertical="center" shrinkToFit="1"/>
    </xf>
    <xf numFmtId="178" fontId="14" fillId="3" borderId="42" xfId="1" applyNumberFormat="1" applyFont="1" applyFill="1" applyBorder="1" applyAlignment="1">
      <alignment vertical="center" shrinkToFit="1"/>
    </xf>
    <xf numFmtId="179" fontId="14" fillId="3" borderId="2" xfId="1" applyNumberFormat="1" applyFont="1" applyFill="1" applyBorder="1" applyAlignment="1">
      <alignment vertical="center" shrinkToFit="1"/>
    </xf>
    <xf numFmtId="179" fontId="14" fillId="3" borderId="44" xfId="1" applyNumberFormat="1" applyFont="1" applyFill="1" applyBorder="1" applyAlignment="1">
      <alignment vertical="center" shrinkToFit="1"/>
    </xf>
    <xf numFmtId="178" fontId="14" fillId="3" borderId="42" xfId="1" applyNumberFormat="1" applyFont="1" applyFill="1" applyBorder="1" applyAlignment="1">
      <alignment horizontal="center" vertical="center" shrinkToFit="1"/>
    </xf>
    <xf numFmtId="179" fontId="14" fillId="3" borderId="44" xfId="1" applyNumberFormat="1" applyFont="1" applyFill="1" applyBorder="1" applyAlignment="1">
      <alignment horizontal="center" vertical="center" shrinkToFit="1"/>
    </xf>
    <xf numFmtId="180" fontId="14" fillId="3" borderId="2" xfId="1" applyNumberFormat="1" applyFont="1" applyFill="1" applyBorder="1" applyAlignment="1">
      <alignment horizontal="center" vertical="center" shrinkToFit="1"/>
    </xf>
    <xf numFmtId="0" fontId="15" fillId="4" borderId="43" xfId="1" applyFont="1" applyFill="1" applyBorder="1" applyAlignment="1">
      <alignment horizontal="center" vertical="center" shrinkToFit="1"/>
    </xf>
    <xf numFmtId="180" fontId="14" fillId="3" borderId="42" xfId="1" applyNumberFormat="1" applyFont="1" applyFill="1" applyBorder="1" applyAlignment="1">
      <alignment horizontal="center" vertical="center" shrinkToFit="1"/>
    </xf>
    <xf numFmtId="180" fontId="14" fillId="3" borderId="42" xfId="1" applyNumberFormat="1" applyFont="1" applyFill="1" applyBorder="1" applyAlignment="1">
      <alignment horizontal="center" vertical="center" wrapText="1" shrinkToFit="1"/>
    </xf>
    <xf numFmtId="179" fontId="14" fillId="3" borderId="43" xfId="1" applyNumberFormat="1" applyFont="1" applyFill="1" applyBorder="1" applyAlignment="1">
      <alignment horizontal="center" vertical="center" wrapText="1" shrinkToFit="1"/>
    </xf>
    <xf numFmtId="0" fontId="15" fillId="4" borderId="2" xfId="1" applyFont="1" applyFill="1" applyBorder="1" applyAlignment="1">
      <alignment horizontal="center" vertical="center" shrinkToFit="1"/>
    </xf>
    <xf numFmtId="0" fontId="15" fillId="4" borderId="46" xfId="1" applyFont="1" applyFill="1" applyBorder="1" applyAlignment="1">
      <alignment horizontal="center" vertical="center" shrinkToFit="1"/>
    </xf>
    <xf numFmtId="0" fontId="15" fillId="4" borderId="47" xfId="1" applyFont="1" applyFill="1" applyBorder="1" applyAlignment="1">
      <alignment horizontal="center" vertical="center" shrinkToFit="1"/>
    </xf>
    <xf numFmtId="0" fontId="15" fillId="0" borderId="48" xfId="1" applyFont="1" applyFill="1" applyBorder="1" applyAlignment="1">
      <alignment horizontal="center" vertical="center" shrinkToFit="1"/>
    </xf>
    <xf numFmtId="180" fontId="14" fillId="0" borderId="15" xfId="1" applyNumberFormat="1" applyFont="1" applyFill="1" applyBorder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14" xfId="1" applyFont="1" applyFill="1" applyBorder="1" applyAlignment="1">
      <alignment horizontal="center" vertical="center" shrinkToFit="1"/>
    </xf>
    <xf numFmtId="0" fontId="15" fillId="0" borderId="17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8" fillId="0" borderId="52" xfId="1" applyFont="1" applyFill="1" applyBorder="1" applyAlignment="1">
      <alignment vertical="center" shrinkToFit="1"/>
    </xf>
    <xf numFmtId="49" fontId="8" fillId="0" borderId="53" xfId="1" applyNumberFormat="1" applyFont="1" applyFill="1" applyBorder="1" applyAlignment="1">
      <alignment horizontal="center" vertical="center" shrinkToFit="1"/>
    </xf>
    <xf numFmtId="178" fontId="18" fillId="0" borderId="22" xfId="1" applyNumberFormat="1" applyFont="1" applyFill="1" applyBorder="1" applyAlignment="1">
      <alignment horizontal="center" vertical="center" shrinkToFit="1"/>
    </xf>
    <xf numFmtId="179" fontId="18" fillId="0" borderId="22" xfId="1" applyNumberFormat="1" applyFont="1" applyFill="1" applyBorder="1" applyAlignment="1">
      <alignment horizontal="center" vertical="center" shrinkToFit="1"/>
    </xf>
    <xf numFmtId="180" fontId="18" fillId="0" borderId="23" xfId="1" applyNumberFormat="1" applyFont="1" applyFill="1" applyBorder="1" applyAlignment="1">
      <alignment horizontal="center" vertical="center" shrinkToFit="1"/>
    </xf>
    <xf numFmtId="180" fontId="18" fillId="0" borderId="54" xfId="1" applyNumberFormat="1" applyFont="1" applyFill="1" applyBorder="1" applyAlignment="1">
      <alignment horizontal="center" vertical="center" shrinkToFit="1"/>
    </xf>
    <xf numFmtId="179" fontId="18" fillId="0" borderId="55" xfId="1" applyNumberFormat="1" applyFont="1" applyFill="1" applyBorder="1" applyAlignment="1">
      <alignment horizontal="center" vertical="center" shrinkToFit="1"/>
    </xf>
    <xf numFmtId="178" fontId="18" fillId="0" borderId="54" xfId="1" applyNumberFormat="1" applyFont="1" applyFill="1" applyBorder="1" applyAlignment="1">
      <alignment horizontal="center" vertical="center" shrinkToFit="1"/>
    </xf>
    <xf numFmtId="179" fontId="18" fillId="0" borderId="56" xfId="1" applyNumberFormat="1" applyFont="1" applyFill="1" applyBorder="1" applyAlignment="1">
      <alignment horizontal="center" vertical="center" shrinkToFit="1"/>
    </xf>
    <xf numFmtId="179" fontId="19" fillId="0" borderId="26" xfId="1" applyNumberFormat="1" applyFont="1" applyFill="1" applyBorder="1" applyAlignment="1">
      <alignment horizontal="left" vertical="center" shrinkToFit="1"/>
    </xf>
    <xf numFmtId="179" fontId="19" fillId="0" borderId="24" xfId="1" applyNumberFormat="1" applyFont="1" applyFill="1" applyBorder="1" applyAlignment="1">
      <alignment horizontal="center" vertical="center" shrinkToFit="1"/>
    </xf>
    <xf numFmtId="180" fontId="18" fillId="0" borderId="57" xfId="1" applyNumberFormat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180" fontId="18" fillId="0" borderId="54" xfId="1" applyNumberFormat="1" applyFont="1" applyFill="1" applyBorder="1" applyAlignment="1">
      <alignment horizontal="center" vertical="center" wrapText="1" shrinkToFit="1"/>
    </xf>
    <xf numFmtId="179" fontId="18" fillId="0" borderId="55" xfId="1" applyNumberFormat="1" applyFont="1" applyFill="1" applyBorder="1" applyAlignment="1">
      <alignment horizontal="center" vertical="center" wrapText="1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shrinkToFit="1"/>
    </xf>
    <xf numFmtId="49" fontId="8" fillId="0" borderId="35" xfId="1" applyNumberFormat="1" applyFont="1" applyFill="1" applyBorder="1" applyAlignment="1">
      <alignment horizontal="center" vertical="center" shrinkToFit="1"/>
    </xf>
    <xf numFmtId="179" fontId="18" fillId="0" borderId="29" xfId="1" applyNumberFormat="1" applyFont="1" applyFill="1" applyBorder="1" applyAlignment="1">
      <alignment horizontal="center" vertical="center" shrinkToFit="1"/>
    </xf>
    <xf numFmtId="180" fontId="18" fillId="0" borderId="28" xfId="1" applyNumberFormat="1" applyFont="1" applyFill="1" applyBorder="1" applyAlignment="1">
      <alignment horizontal="center" vertical="center" shrinkToFit="1"/>
    </xf>
    <xf numFmtId="180" fontId="18" fillId="0" borderId="58" xfId="1" applyNumberFormat="1" applyFont="1" applyFill="1" applyBorder="1" applyAlignment="1">
      <alignment horizontal="center" vertical="center" shrinkToFit="1"/>
    </xf>
    <xf numFmtId="179" fontId="18" fillId="0" borderId="59" xfId="1" applyNumberFormat="1" applyFont="1" applyFill="1" applyBorder="1" applyAlignment="1">
      <alignment horizontal="center" vertical="center" shrinkToFit="1"/>
    </xf>
    <xf numFmtId="178" fontId="18" fillId="0" borderId="58" xfId="1" applyNumberFormat="1" applyFont="1" applyFill="1" applyBorder="1" applyAlignment="1">
      <alignment horizontal="center" vertical="center" shrinkToFit="1"/>
    </xf>
    <xf numFmtId="179" fontId="18" fillId="0" borderId="60" xfId="1" applyNumberFormat="1" applyFont="1" applyFill="1" applyBorder="1" applyAlignment="1">
      <alignment horizontal="center" vertical="center" shrinkToFit="1"/>
    </xf>
    <xf numFmtId="179" fontId="19" fillId="0" borderId="36" xfId="1" applyNumberFormat="1" applyFont="1" applyFill="1" applyBorder="1" applyAlignment="1">
      <alignment horizontal="left" vertical="center" shrinkToFit="1"/>
    </xf>
    <xf numFmtId="179" fontId="19" fillId="0" borderId="27" xfId="1" applyNumberFormat="1" applyFont="1" applyFill="1" applyBorder="1" applyAlignment="1">
      <alignment horizontal="center" vertical="center" shrinkToFit="1"/>
    </xf>
    <xf numFmtId="180" fontId="18" fillId="0" borderId="61" xfId="1" applyNumberFormat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180" fontId="18" fillId="0" borderId="58" xfId="1" applyNumberFormat="1" applyFont="1" applyFill="1" applyBorder="1" applyAlignment="1">
      <alignment horizontal="center" vertical="center" wrapText="1" shrinkToFit="1"/>
    </xf>
    <xf numFmtId="179" fontId="18" fillId="0" borderId="59" xfId="1" applyNumberFormat="1" applyFont="1" applyFill="1" applyBorder="1" applyAlignment="1">
      <alignment horizontal="center" vertical="center" wrapText="1" shrinkToFit="1"/>
    </xf>
    <xf numFmtId="0" fontId="7" fillId="0" borderId="29" xfId="1" applyFont="1" applyFill="1" applyBorder="1" applyAlignment="1">
      <alignment horizontal="center" vertical="center" shrinkToFit="1"/>
    </xf>
    <xf numFmtId="0" fontId="15" fillId="0" borderId="37" xfId="1" applyFont="1" applyFill="1" applyBorder="1" applyAlignment="1">
      <alignment horizontal="center" vertical="center" shrinkToFit="1"/>
    </xf>
    <xf numFmtId="0" fontId="21" fillId="0" borderId="38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vertical="center" shrinkToFit="1"/>
    </xf>
    <xf numFmtId="49" fontId="8" fillId="0" borderId="41" xfId="1" applyNumberFormat="1" applyFont="1" applyFill="1" applyBorder="1" applyAlignment="1">
      <alignment horizontal="center" vertical="center" shrinkToFit="1"/>
    </xf>
    <xf numFmtId="180" fontId="18" fillId="0" borderId="63" xfId="1" applyNumberFormat="1" applyFont="1" applyFill="1" applyBorder="1" applyAlignment="1">
      <alignment horizontal="center" vertical="center" shrinkToFit="1"/>
    </xf>
    <xf numFmtId="179" fontId="18" fillId="0" borderId="64" xfId="1" applyNumberFormat="1" applyFont="1" applyFill="1" applyBorder="1" applyAlignment="1">
      <alignment horizontal="center" vertical="center" shrinkToFit="1"/>
    </xf>
    <xf numFmtId="178" fontId="18" fillId="0" borderId="63" xfId="1" applyNumberFormat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shrinkToFit="1"/>
    </xf>
    <xf numFmtId="180" fontId="18" fillId="0" borderId="66" xfId="1" applyNumberFormat="1" applyFont="1" applyFill="1" applyBorder="1" applyAlignment="1">
      <alignment horizontal="center" vertical="center" shrinkToFit="1"/>
    </xf>
    <xf numFmtId="179" fontId="18" fillId="0" borderId="64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180" fontId="14" fillId="6" borderId="54" xfId="1" applyNumberFormat="1" applyFont="1" applyFill="1" applyBorder="1" applyAlignment="1">
      <alignment horizontal="center" vertical="center" shrinkToFit="1"/>
    </xf>
    <xf numFmtId="0" fontId="7" fillId="6" borderId="32" xfId="1" applyFont="1" applyFill="1" applyBorder="1" applyAlignment="1">
      <alignment horizontal="center" vertical="center" shrinkToFit="1"/>
    </xf>
    <xf numFmtId="0" fontId="7" fillId="6" borderId="33" xfId="1" applyFont="1" applyFill="1" applyBorder="1" applyAlignment="1">
      <alignment horizontal="center" vertical="center" shrinkToFit="1"/>
    </xf>
    <xf numFmtId="0" fontId="8" fillId="6" borderId="52" xfId="1" applyFont="1" applyFill="1" applyBorder="1" applyAlignment="1">
      <alignment vertical="center" shrinkToFit="1"/>
    </xf>
    <xf numFmtId="49" fontId="8" fillId="6" borderId="53" xfId="1" applyNumberFormat="1" applyFont="1" applyFill="1" applyBorder="1" applyAlignment="1">
      <alignment horizontal="center" vertical="center" shrinkToFit="1"/>
    </xf>
    <xf numFmtId="178" fontId="20" fillId="6" borderId="22" xfId="1" applyNumberFormat="1" applyFont="1" applyFill="1" applyBorder="1" applyAlignment="1">
      <alignment horizontal="center" vertical="center" shrinkToFit="1"/>
    </xf>
    <xf numFmtId="179" fontId="20" fillId="6" borderId="22" xfId="1" applyNumberFormat="1" applyFont="1" applyFill="1" applyBorder="1" applyAlignment="1">
      <alignment horizontal="center" vertical="center" shrinkToFit="1"/>
    </xf>
    <xf numFmtId="180" fontId="18" fillId="6" borderId="23" xfId="1" applyNumberFormat="1" applyFont="1" applyFill="1" applyBorder="1" applyAlignment="1">
      <alignment horizontal="center" vertical="center" shrinkToFit="1"/>
    </xf>
    <xf numFmtId="179" fontId="18" fillId="6" borderId="22" xfId="1" applyNumberFormat="1" applyFont="1" applyFill="1" applyBorder="1" applyAlignment="1">
      <alignment horizontal="center" vertical="center" shrinkToFit="1"/>
    </xf>
    <xf numFmtId="180" fontId="18" fillId="6" borderId="54" xfId="1" applyNumberFormat="1" applyFont="1" applyFill="1" applyBorder="1" applyAlignment="1">
      <alignment horizontal="center" vertical="center" shrinkToFit="1"/>
    </xf>
    <xf numFmtId="179" fontId="18" fillId="6" borderId="55" xfId="1" applyNumberFormat="1" applyFont="1" applyFill="1" applyBorder="1" applyAlignment="1">
      <alignment horizontal="center" vertical="center" shrinkToFit="1"/>
    </xf>
    <xf numFmtId="178" fontId="18" fillId="6" borderId="54" xfId="1" applyNumberFormat="1" applyFont="1" applyFill="1" applyBorder="1" applyAlignment="1">
      <alignment horizontal="center" vertical="center" shrinkToFit="1"/>
    </xf>
    <xf numFmtId="179" fontId="18" fillId="6" borderId="56" xfId="1" applyNumberFormat="1" applyFont="1" applyFill="1" applyBorder="1" applyAlignment="1">
      <alignment horizontal="center" vertical="center" shrinkToFit="1"/>
    </xf>
    <xf numFmtId="179" fontId="19" fillId="6" borderId="26" xfId="1" applyNumberFormat="1" applyFont="1" applyFill="1" applyBorder="1" applyAlignment="1">
      <alignment horizontal="left" vertical="center" shrinkToFit="1"/>
    </xf>
    <xf numFmtId="179" fontId="19" fillId="6" borderId="24" xfId="1" applyNumberFormat="1" applyFont="1" applyFill="1" applyBorder="1" applyAlignment="1">
      <alignment horizontal="center" vertical="center" shrinkToFit="1"/>
    </xf>
    <xf numFmtId="180" fontId="18" fillId="6" borderId="57" xfId="1" applyNumberFormat="1" applyFont="1" applyFill="1" applyBorder="1" applyAlignment="1">
      <alignment horizontal="center" vertical="center" shrinkToFit="1"/>
    </xf>
    <xf numFmtId="0" fontId="7" fillId="6" borderId="24" xfId="1" applyFont="1" applyFill="1" applyBorder="1" applyAlignment="1">
      <alignment horizontal="center" vertical="center" shrinkToFit="1"/>
    </xf>
    <xf numFmtId="180" fontId="18" fillId="6" borderId="54" xfId="1" applyNumberFormat="1" applyFont="1" applyFill="1" applyBorder="1" applyAlignment="1">
      <alignment horizontal="center" vertical="center" wrapText="1" shrinkToFit="1"/>
    </xf>
    <xf numFmtId="179" fontId="18" fillId="6" borderId="55" xfId="1" applyNumberFormat="1" applyFont="1" applyFill="1" applyBorder="1" applyAlignment="1">
      <alignment horizontal="center" vertical="center" wrapText="1" shrinkToFit="1"/>
    </xf>
    <xf numFmtId="179" fontId="20" fillId="6" borderId="55" xfId="1" applyNumberFormat="1" applyFont="1" applyFill="1" applyBorder="1" applyAlignment="1">
      <alignment horizontal="center" vertical="center" shrinkToFit="1"/>
    </xf>
    <xf numFmtId="0" fontId="7" fillId="6" borderId="22" xfId="1" applyFont="1" applyFill="1" applyBorder="1" applyAlignment="1">
      <alignment horizontal="center" vertical="center" shrinkToFit="1"/>
    </xf>
    <xf numFmtId="0" fontId="8" fillId="6" borderId="34" xfId="1" applyFont="1" applyFill="1" applyBorder="1" applyAlignment="1">
      <alignment vertical="center" shrinkToFit="1"/>
    </xf>
    <xf numFmtId="49" fontId="8" fillId="6" borderId="35" xfId="1" applyNumberFormat="1" applyFont="1" applyFill="1" applyBorder="1" applyAlignment="1">
      <alignment horizontal="center" vertical="center" shrinkToFit="1"/>
    </xf>
    <xf numFmtId="180" fontId="18" fillId="6" borderId="58" xfId="1" applyNumberFormat="1" applyFont="1" applyFill="1" applyBorder="1" applyAlignment="1">
      <alignment horizontal="center" vertical="center" shrinkToFit="1"/>
    </xf>
    <xf numFmtId="179" fontId="18" fillId="6" borderId="59" xfId="1" applyNumberFormat="1" applyFont="1" applyFill="1" applyBorder="1" applyAlignment="1">
      <alignment horizontal="center" vertical="center" shrinkToFit="1"/>
    </xf>
    <xf numFmtId="179" fontId="18" fillId="6" borderId="60" xfId="1" applyNumberFormat="1" applyFont="1" applyFill="1" applyBorder="1" applyAlignment="1">
      <alignment horizontal="center" vertical="center" shrinkToFit="1"/>
    </xf>
    <xf numFmtId="180" fontId="18" fillId="6" borderId="61" xfId="1" applyNumberFormat="1" applyFont="1" applyFill="1" applyBorder="1" applyAlignment="1">
      <alignment horizontal="center" vertical="center" shrinkToFit="1"/>
    </xf>
    <xf numFmtId="0" fontId="7" fillId="6" borderId="27" xfId="1" applyFont="1" applyFill="1" applyBorder="1" applyAlignment="1">
      <alignment horizontal="center" vertical="center" shrinkToFit="1"/>
    </xf>
    <xf numFmtId="180" fontId="18" fillId="6" borderId="58" xfId="1" applyNumberFormat="1" applyFont="1" applyFill="1" applyBorder="1" applyAlignment="1">
      <alignment horizontal="center" vertical="center" wrapText="1" shrinkToFit="1"/>
    </xf>
    <xf numFmtId="179" fontId="18" fillId="6" borderId="59" xfId="1" applyNumberFormat="1" applyFont="1" applyFill="1" applyBorder="1" applyAlignment="1">
      <alignment horizontal="center" vertical="center" wrapText="1" shrinkToFit="1"/>
    </xf>
    <xf numFmtId="0" fontId="7" fillId="6" borderId="29" xfId="1" applyFont="1" applyFill="1" applyBorder="1" applyAlignment="1">
      <alignment horizontal="center" vertical="center" shrinkToFit="1"/>
    </xf>
    <xf numFmtId="0" fontId="15" fillId="6" borderId="37" xfId="1" applyFont="1" applyFill="1" applyBorder="1" applyAlignment="1">
      <alignment horizontal="center" vertical="center" shrinkToFit="1"/>
    </xf>
    <xf numFmtId="0" fontId="21" fillId="6" borderId="38" xfId="1" applyFont="1" applyFill="1" applyBorder="1" applyAlignment="1">
      <alignment horizontal="center" vertical="center" shrinkToFit="1"/>
    </xf>
    <xf numFmtId="0" fontId="7" fillId="6" borderId="38" xfId="1" applyFont="1" applyFill="1" applyBorder="1" applyAlignment="1">
      <alignment horizontal="center" vertical="center" shrinkToFit="1"/>
    </xf>
    <xf numFmtId="0" fontId="7" fillId="6" borderId="39" xfId="1" applyFont="1" applyFill="1" applyBorder="1" applyAlignment="1">
      <alignment horizontal="center" vertical="center" shrinkToFit="1"/>
    </xf>
    <xf numFmtId="179" fontId="18" fillId="6" borderId="29" xfId="1" applyNumberFormat="1" applyFont="1" applyFill="1" applyBorder="1" applyAlignment="1">
      <alignment horizontal="center" vertical="center" shrinkToFit="1"/>
    </xf>
    <xf numFmtId="178" fontId="18" fillId="6" borderId="58" xfId="1" applyNumberFormat="1" applyFont="1" applyFill="1" applyBorder="1" applyAlignment="1">
      <alignment horizontal="center" vertical="center" shrinkToFit="1"/>
    </xf>
    <xf numFmtId="179" fontId="19" fillId="6" borderId="36" xfId="1" applyNumberFormat="1" applyFont="1" applyFill="1" applyBorder="1" applyAlignment="1">
      <alignment horizontal="left" vertical="center" shrinkToFit="1"/>
    </xf>
    <xf numFmtId="179" fontId="19" fillId="6" borderId="27" xfId="1" applyNumberFormat="1" applyFont="1" applyFill="1" applyBorder="1" applyAlignment="1">
      <alignment horizontal="center" vertical="center" shrinkToFit="1"/>
    </xf>
    <xf numFmtId="180" fontId="18" fillId="6" borderId="63" xfId="1" applyNumberFormat="1" applyFont="1" applyFill="1" applyBorder="1" applyAlignment="1">
      <alignment horizontal="center" vertical="center" shrinkToFit="1"/>
    </xf>
    <xf numFmtId="179" fontId="18" fillId="6" borderId="64" xfId="1" applyNumberFormat="1" applyFont="1" applyFill="1" applyBorder="1" applyAlignment="1">
      <alignment horizontal="center" vertical="center" shrinkToFit="1"/>
    </xf>
    <xf numFmtId="178" fontId="18" fillId="6" borderId="63" xfId="1" applyNumberFormat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shrinkToFit="1"/>
    </xf>
    <xf numFmtId="179" fontId="19" fillId="6" borderId="45" xfId="1" applyNumberFormat="1" applyFont="1" applyFill="1" applyBorder="1" applyAlignment="1">
      <alignment horizontal="left" vertical="center" shrinkToFit="1"/>
    </xf>
    <xf numFmtId="179" fontId="19" fillId="6" borderId="43" xfId="1" applyNumberFormat="1" applyFont="1" applyFill="1" applyBorder="1" applyAlignment="1">
      <alignment horizontal="center" vertical="center" shrinkToFit="1"/>
    </xf>
    <xf numFmtId="180" fontId="18" fillId="6" borderId="66" xfId="1" applyNumberFormat="1" applyFont="1" applyFill="1" applyBorder="1" applyAlignment="1">
      <alignment horizontal="center" vertical="center" shrinkToFit="1"/>
    </xf>
    <xf numFmtId="179" fontId="18" fillId="6" borderId="64" xfId="1" applyNumberFormat="1" applyFont="1" applyFill="1" applyBorder="1" applyAlignment="1">
      <alignment horizontal="center" vertical="center" wrapText="1" shrinkToFit="1"/>
    </xf>
    <xf numFmtId="179" fontId="20" fillId="6" borderId="64" xfId="1" applyNumberFormat="1" applyFont="1" applyFill="1" applyBorder="1" applyAlignment="1">
      <alignment horizontal="center" vertical="center" shrinkToFit="1"/>
    </xf>
    <xf numFmtId="0" fontId="7" fillId="6" borderId="2" xfId="1" applyFont="1" applyFill="1" applyBorder="1" applyAlignment="1">
      <alignment horizontal="center" vertical="center" shrinkToFit="1"/>
    </xf>
    <xf numFmtId="180" fontId="14" fillId="0" borderId="54" xfId="1" applyNumberFormat="1" applyFont="1" applyFill="1" applyBorder="1" applyAlignment="1">
      <alignment horizontal="center" vertical="center" shrinkToFit="1"/>
    </xf>
    <xf numFmtId="178" fontId="14" fillId="0" borderId="54" xfId="1" applyNumberFormat="1" applyFont="1" applyFill="1" applyBorder="1" applyAlignment="1">
      <alignment horizontal="center" vertical="center" shrinkToFit="1"/>
    </xf>
    <xf numFmtId="179" fontId="14" fillId="0" borderId="55" xfId="1" applyNumberFormat="1" applyFont="1" applyFill="1" applyBorder="1" applyAlignment="1">
      <alignment horizontal="center" vertical="center" shrinkToFit="1"/>
    </xf>
    <xf numFmtId="179" fontId="14" fillId="0" borderId="56" xfId="1" applyNumberFormat="1" applyFont="1" applyFill="1" applyBorder="1" applyAlignment="1">
      <alignment horizontal="center" vertical="center" shrinkToFit="1"/>
    </xf>
    <xf numFmtId="0" fontId="7" fillId="6" borderId="68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shrinkToFit="1"/>
    </xf>
    <xf numFmtId="0" fontId="8" fillId="0" borderId="69" xfId="1" applyFont="1" applyFill="1" applyBorder="1" applyAlignment="1">
      <alignment vertical="center" shrinkToFit="1"/>
    </xf>
    <xf numFmtId="49" fontId="8" fillId="0" borderId="70" xfId="1" applyNumberFormat="1" applyFont="1" applyFill="1" applyBorder="1" applyAlignment="1">
      <alignment horizontal="center" vertical="center" shrinkToFit="1"/>
    </xf>
    <xf numFmtId="178" fontId="18" fillId="0" borderId="71" xfId="1" applyNumberFormat="1" applyFont="1" applyFill="1" applyBorder="1" applyAlignment="1">
      <alignment horizontal="center" vertical="center" shrinkToFit="1"/>
    </xf>
    <xf numFmtId="179" fontId="18" fillId="0" borderId="72" xfId="1" applyNumberFormat="1" applyFont="1" applyFill="1" applyBorder="1" applyAlignment="1">
      <alignment horizontal="center" vertical="center" shrinkToFit="1"/>
    </xf>
    <xf numFmtId="179" fontId="19" fillId="0" borderId="73" xfId="1" applyNumberFormat="1" applyFont="1" applyFill="1" applyBorder="1" applyAlignment="1">
      <alignment horizontal="left" vertical="center" shrinkToFit="1"/>
    </xf>
    <xf numFmtId="180" fontId="18" fillId="0" borderId="71" xfId="1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wrapText="1"/>
    </xf>
    <xf numFmtId="0" fontId="22" fillId="0" borderId="0" xfId="1" applyFont="1" applyFill="1" applyBorder="1" applyAlignment="1">
      <alignment horizontal="left" vertical="center"/>
    </xf>
    <xf numFmtId="49" fontId="23" fillId="0" borderId="0" xfId="1" applyNumberFormat="1" applyFont="1" applyFill="1" applyAlignment="1">
      <alignment shrinkToFit="1"/>
    </xf>
    <xf numFmtId="0" fontId="23" fillId="0" borderId="0" xfId="1" applyFont="1" applyFill="1" applyAlignment="1">
      <alignment shrinkToFit="1"/>
    </xf>
    <xf numFmtId="0" fontId="23" fillId="0" borderId="0" xfId="1" applyFont="1" applyFill="1" applyAlignment="1">
      <alignment horizontal="center" shrinkToFit="1"/>
    </xf>
    <xf numFmtId="0" fontId="24" fillId="0" borderId="0" xfId="1" applyFont="1" applyFill="1" applyAlignment="1">
      <alignment shrinkToFit="1"/>
    </xf>
    <xf numFmtId="49" fontId="25" fillId="0" borderId="0" xfId="1" applyNumberFormat="1" applyFont="1" applyFill="1" applyAlignment="1">
      <alignment shrinkToFit="1"/>
    </xf>
    <xf numFmtId="0" fontId="25" fillId="0" borderId="0" xfId="1" applyFont="1" applyFill="1" applyAlignment="1">
      <alignment shrinkToFit="1"/>
    </xf>
    <xf numFmtId="0" fontId="25" fillId="0" borderId="0" xfId="1" applyFont="1" applyFill="1" applyAlignment="1">
      <alignment horizontal="center" shrinkToFit="1"/>
    </xf>
    <xf numFmtId="0" fontId="25" fillId="0" borderId="0" xfId="1" applyFont="1" applyFill="1" applyBorder="1" applyAlignment="1">
      <alignment shrinkToFit="1"/>
    </xf>
    <xf numFmtId="0" fontId="26" fillId="0" borderId="0" xfId="1" applyFont="1" applyFill="1" applyAlignment="1">
      <alignment vertical="center" shrinkToFit="1"/>
    </xf>
    <xf numFmtId="0" fontId="24" fillId="0" borderId="0" xfId="1" applyFont="1" applyFill="1" applyAlignment="1"/>
    <xf numFmtId="49" fontId="27" fillId="0" borderId="0" xfId="1" applyNumberFormat="1" applyFont="1" applyFill="1" applyAlignment="1">
      <alignment shrinkToFit="1"/>
    </xf>
    <xf numFmtId="0" fontId="28" fillId="0" borderId="0" xfId="1" applyFont="1" applyFill="1" applyAlignment="1">
      <alignment vertical="center"/>
    </xf>
    <xf numFmtId="0" fontId="27" fillId="0" borderId="0" xfId="1" applyFont="1" applyFill="1" applyAlignment="1">
      <alignment vertical="center" shrinkToFit="1"/>
    </xf>
    <xf numFmtId="49" fontId="27" fillId="0" borderId="0" xfId="1" applyNumberFormat="1" applyFont="1" applyFill="1" applyAlignment="1">
      <alignment horizontal="center" vertical="center" shrinkToFit="1"/>
    </xf>
    <xf numFmtId="0" fontId="29" fillId="0" borderId="0" xfId="1" applyFont="1" applyFill="1" applyAlignment="1">
      <alignment shrinkToFit="1"/>
    </xf>
    <xf numFmtId="49" fontId="29" fillId="0" borderId="0" xfId="1" applyNumberFormat="1" applyFont="1" applyFill="1" applyAlignment="1"/>
    <xf numFmtId="0" fontId="29" fillId="0" borderId="0" xfId="1" applyFont="1" applyFill="1" applyAlignment="1"/>
    <xf numFmtId="0" fontId="29" fillId="0" borderId="0" xfId="1" applyFont="1" applyFill="1" applyAlignment="1">
      <alignment horizontal="center"/>
    </xf>
    <xf numFmtId="49" fontId="31" fillId="0" borderId="0" xfId="2" applyNumberFormat="1" applyFont="1" applyFill="1" applyAlignment="1" applyProtection="1">
      <alignment horizontal="left" vertical="center"/>
    </xf>
    <xf numFmtId="0" fontId="29" fillId="0" borderId="0" xfId="1" applyFont="1" applyFill="1" applyAlignment="1">
      <alignment vertical="center" shrinkToFit="1"/>
    </xf>
    <xf numFmtId="0" fontId="32" fillId="0" borderId="0" xfId="0" applyFont="1" applyAlignment="1"/>
    <xf numFmtId="0" fontId="33" fillId="0" borderId="0" xfId="0" applyFont="1" applyAlignment="1"/>
    <xf numFmtId="0" fontId="7" fillId="0" borderId="0" xfId="1" applyFont="1" applyFill="1" applyAlignment="1"/>
    <xf numFmtId="49" fontId="24" fillId="0" borderId="0" xfId="1" applyNumberFormat="1" applyFont="1" applyFill="1" applyAlignment="1">
      <alignment shrinkToFit="1"/>
    </xf>
    <xf numFmtId="0" fontId="24" fillId="0" borderId="0" xfId="1" applyFont="1" applyFill="1" applyAlignment="1">
      <alignment horizontal="center" shrinkToFit="1"/>
    </xf>
    <xf numFmtId="49" fontId="24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shrinkToFit="1"/>
    </xf>
    <xf numFmtId="0" fontId="2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4" fillId="0" borderId="0" xfId="1" applyFont="1" applyFill="1" applyAlignment="1">
      <alignment shrinkToFit="1"/>
    </xf>
    <xf numFmtId="0" fontId="31" fillId="0" borderId="0" xfId="2" applyFont="1" applyBorder="1" applyAlignment="1" applyProtection="1">
      <alignment vertical="center"/>
    </xf>
    <xf numFmtId="0" fontId="29" fillId="0" borderId="0" xfId="2" applyFont="1" applyBorder="1" applyAlignment="1" applyProtection="1">
      <alignment vertical="center"/>
    </xf>
    <xf numFmtId="180" fontId="18" fillId="0" borderId="78" xfId="1" applyNumberFormat="1" applyFont="1" applyFill="1" applyBorder="1" applyAlignment="1">
      <alignment horizontal="center" vertical="center" shrinkToFit="1"/>
    </xf>
    <xf numFmtId="179" fontId="18" fillId="0" borderId="74" xfId="1" applyNumberFormat="1" applyFont="1" applyFill="1" applyBorder="1" applyAlignment="1">
      <alignment horizontal="center" vertical="center" shrinkToFit="1"/>
    </xf>
    <xf numFmtId="180" fontId="18" fillId="6" borderId="71" xfId="1" applyNumberFormat="1" applyFont="1" applyFill="1" applyBorder="1" applyAlignment="1">
      <alignment horizontal="center" vertical="center" shrinkToFit="1"/>
    </xf>
    <xf numFmtId="179" fontId="18" fillId="6" borderId="72" xfId="1" applyNumberFormat="1" applyFont="1" applyFill="1" applyBorder="1" applyAlignment="1">
      <alignment horizontal="center" vertical="center" shrinkToFit="1"/>
    </xf>
    <xf numFmtId="0" fontId="36" fillId="0" borderId="0" xfId="3"/>
    <xf numFmtId="0" fontId="36" fillId="0" borderId="0" xfId="3" applyAlignment="1">
      <alignment wrapText="1"/>
    </xf>
    <xf numFmtId="0" fontId="7" fillId="0" borderId="75" xfId="1" applyFont="1" applyFill="1" applyBorder="1" applyAlignment="1">
      <alignment horizontal="center" vertical="center" shrinkToFit="1"/>
    </xf>
    <xf numFmtId="0" fontId="7" fillId="0" borderId="74" xfId="1" applyFont="1" applyFill="1" applyBorder="1" applyAlignment="1">
      <alignment horizontal="center" vertical="center" shrinkToFit="1"/>
    </xf>
    <xf numFmtId="180" fontId="18" fillId="0" borderId="81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179" fontId="18" fillId="0" borderId="82" xfId="1" applyNumberFormat="1" applyFont="1" applyFill="1" applyBorder="1" applyAlignment="1">
      <alignment horizontal="center" vertical="center" shrinkToFit="1"/>
    </xf>
    <xf numFmtId="179" fontId="18" fillId="0" borderId="2" xfId="1" applyNumberFormat="1" applyFont="1" applyFill="1" applyBorder="1" applyAlignment="1">
      <alignment horizontal="center" vertical="center" shrinkToFit="1"/>
    </xf>
    <xf numFmtId="180" fontId="18" fillId="0" borderId="42" xfId="1" applyNumberFormat="1" applyFont="1" applyFill="1" applyBorder="1" applyAlignment="1">
      <alignment horizontal="center" vertical="center" shrinkToFit="1"/>
    </xf>
    <xf numFmtId="178" fontId="18" fillId="0" borderId="29" xfId="1" applyNumberFormat="1" applyFont="1" applyFill="1" applyBorder="1" applyAlignment="1">
      <alignment horizontal="center" vertical="center" shrinkToFit="1"/>
    </xf>
    <xf numFmtId="0" fontId="15" fillId="0" borderId="24" xfId="1" applyFont="1" applyFill="1" applyBorder="1" applyAlignment="1">
      <alignment horizontal="center" vertical="center" shrinkToFit="1"/>
    </xf>
    <xf numFmtId="0" fontId="21" fillId="6" borderId="47" xfId="1" applyFont="1" applyFill="1" applyBorder="1" applyAlignment="1">
      <alignment horizontal="center" vertical="center" shrinkToFit="1"/>
    </xf>
    <xf numFmtId="179" fontId="18" fillId="6" borderId="2" xfId="1" applyNumberFormat="1" applyFont="1" applyFill="1" applyBorder="1" applyAlignment="1">
      <alignment horizontal="center" vertical="center" shrinkToFit="1"/>
    </xf>
    <xf numFmtId="180" fontId="18" fillId="6" borderId="42" xfId="1" applyNumberFormat="1" applyFont="1" applyFill="1" applyBorder="1" applyAlignment="1">
      <alignment horizontal="center" vertical="center" shrinkToFit="1"/>
    </xf>
    <xf numFmtId="179" fontId="20" fillId="6" borderId="2" xfId="1" applyNumberFormat="1" applyFont="1" applyFill="1" applyBorder="1" applyAlignment="1">
      <alignment horizontal="center" vertical="center" shrinkToFit="1"/>
    </xf>
    <xf numFmtId="178" fontId="20" fillId="6" borderId="2" xfId="1" applyNumberFormat="1" applyFont="1" applyFill="1" applyBorder="1" applyAlignment="1">
      <alignment horizontal="center" vertical="center" shrinkToFit="1"/>
    </xf>
    <xf numFmtId="180" fontId="18" fillId="6" borderId="28" xfId="1" applyNumberFormat="1" applyFont="1" applyFill="1" applyBorder="1" applyAlignment="1">
      <alignment horizontal="center" vertical="center" shrinkToFit="1"/>
    </xf>
    <xf numFmtId="0" fontId="21" fillId="6" borderId="83" xfId="1" applyFont="1" applyFill="1" applyBorder="1" applyAlignment="1">
      <alignment horizontal="center" vertical="center" shrinkToFit="1"/>
    </xf>
    <xf numFmtId="0" fontId="7" fillId="0" borderId="84" xfId="1" applyFont="1" applyFill="1" applyBorder="1" applyAlignment="1">
      <alignment horizontal="center" vertical="center" shrinkToFit="1"/>
    </xf>
    <xf numFmtId="0" fontId="13" fillId="3" borderId="40" xfId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center" shrinkToFit="1"/>
    </xf>
    <xf numFmtId="49" fontId="7" fillId="0" borderId="0" xfId="1" applyNumberFormat="1" applyFont="1" applyFill="1" applyAlignment="1">
      <alignment shrinkToFit="1"/>
    </xf>
    <xf numFmtId="0" fontId="7" fillId="0" borderId="0" xfId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49" fontId="31" fillId="0" borderId="0" xfId="2" applyNumberFormat="1" applyFont="1" applyFill="1" applyAlignment="1" applyProtection="1">
      <alignment horizontal="left"/>
    </xf>
    <xf numFmtId="0" fontId="7" fillId="0" borderId="86" xfId="1" applyFont="1" applyFill="1" applyBorder="1" applyAlignment="1">
      <alignment horizontal="center" vertical="center" shrinkToFit="1"/>
    </xf>
    <xf numFmtId="179" fontId="19" fillId="0" borderId="92" xfId="1" applyNumberFormat="1" applyFont="1" applyFill="1" applyBorder="1" applyAlignment="1">
      <alignment horizontal="center" vertical="center" shrinkToFit="1"/>
    </xf>
    <xf numFmtId="179" fontId="19" fillId="0" borderId="27" xfId="1" applyNumberFormat="1" applyFont="1" applyFill="1" applyBorder="1" applyAlignment="1">
      <alignment horizontal="left" vertical="center" shrinkToFit="1"/>
    </xf>
    <xf numFmtId="0" fontId="15" fillId="0" borderId="93" xfId="1" applyFont="1" applyFill="1" applyBorder="1" applyAlignment="1">
      <alignment horizontal="center" vertical="center" shrinkToFit="1"/>
    </xf>
    <xf numFmtId="0" fontId="15" fillId="0" borderId="29" xfId="1" applyFont="1" applyFill="1" applyBorder="1" applyAlignment="1">
      <alignment horizontal="center" vertical="center" shrinkToFit="1"/>
    </xf>
    <xf numFmtId="0" fontId="15" fillId="0" borderId="27" xfId="1" applyFont="1" applyFill="1" applyBorder="1" applyAlignment="1">
      <alignment horizontal="center" vertical="center" shrinkToFit="1"/>
    </xf>
    <xf numFmtId="179" fontId="14" fillId="0" borderId="27" xfId="1" applyNumberFormat="1" applyFont="1" applyFill="1" applyBorder="1" applyAlignment="1">
      <alignment horizontal="center" vertical="center" shrinkToFit="1"/>
    </xf>
    <xf numFmtId="180" fontId="14" fillId="0" borderId="28" xfId="1" applyNumberFormat="1" applyFont="1" applyFill="1" applyBorder="1" applyAlignment="1">
      <alignment horizontal="center" vertical="center" shrinkToFit="1"/>
    </xf>
    <xf numFmtId="179" fontId="17" fillId="0" borderId="27" xfId="1" applyNumberFormat="1" applyFont="1" applyFill="1" applyBorder="1" applyAlignment="1">
      <alignment horizontal="left" vertical="center" shrinkToFit="1"/>
    </xf>
    <xf numFmtId="179" fontId="14" fillId="0" borderId="29" xfId="1" applyNumberFormat="1" applyFont="1" applyFill="1" applyBorder="1" applyAlignment="1">
      <alignment horizontal="center" vertical="center" shrinkToFit="1"/>
    </xf>
    <xf numFmtId="178" fontId="14" fillId="0" borderId="29" xfId="1" applyNumberFormat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shrinkToFit="1"/>
    </xf>
    <xf numFmtId="179" fontId="18" fillId="0" borderId="27" xfId="1" applyNumberFormat="1" applyFont="1" applyFill="1" applyBorder="1" applyAlignment="1">
      <alignment horizontal="center" vertical="center" shrinkToFit="1"/>
    </xf>
    <xf numFmtId="180" fontId="14" fillId="0" borderId="23" xfId="1" applyNumberFormat="1" applyFont="1" applyFill="1" applyBorder="1" applyAlignment="1">
      <alignment horizontal="center" vertical="center" shrinkToFit="1"/>
    </xf>
    <xf numFmtId="0" fontId="7" fillId="6" borderId="86" xfId="1" applyFont="1" applyFill="1" applyBorder="1" applyAlignment="1">
      <alignment horizontal="center" vertical="center" shrinkToFit="1"/>
    </xf>
    <xf numFmtId="0" fontId="7" fillId="6" borderId="75" xfId="1" applyFont="1" applyFill="1" applyBorder="1" applyAlignment="1">
      <alignment horizontal="center" vertical="center" shrinkToFit="1"/>
    </xf>
    <xf numFmtId="0" fontId="7" fillId="6" borderId="74" xfId="1" applyFont="1" applyFill="1" applyBorder="1" applyAlignment="1">
      <alignment horizontal="center" vertical="center" shrinkToFit="1"/>
    </xf>
    <xf numFmtId="179" fontId="18" fillId="6" borderId="74" xfId="1" applyNumberFormat="1" applyFont="1" applyFill="1" applyBorder="1" applyAlignment="1">
      <alignment horizontal="center" vertical="center" shrinkToFit="1"/>
    </xf>
    <xf numFmtId="180" fontId="18" fillId="6" borderId="78" xfId="1" applyNumberFormat="1" applyFont="1" applyFill="1" applyBorder="1" applyAlignment="1">
      <alignment horizontal="center" vertical="center" shrinkToFit="1"/>
    </xf>
    <xf numFmtId="0" fontId="8" fillId="6" borderId="69" xfId="1" applyFont="1" applyFill="1" applyBorder="1" applyAlignment="1">
      <alignment vertical="center" shrinkToFit="1"/>
    </xf>
    <xf numFmtId="179" fontId="18" fillId="6" borderId="27" xfId="1" applyNumberFormat="1" applyFont="1" applyFill="1" applyBorder="1" applyAlignment="1">
      <alignment horizontal="center" vertical="center" shrinkToFit="1"/>
    </xf>
    <xf numFmtId="0" fontId="15" fillId="6" borderId="83" xfId="1" applyFont="1" applyFill="1" applyBorder="1" applyAlignment="1">
      <alignment horizontal="center" vertical="center" shrinkToFit="1"/>
    </xf>
    <xf numFmtId="0" fontId="15" fillId="6" borderId="29" xfId="1" applyFont="1" applyFill="1" applyBorder="1" applyAlignment="1">
      <alignment horizontal="center" vertical="center" shrinkToFit="1"/>
    </xf>
    <xf numFmtId="0" fontId="15" fillId="6" borderId="27" xfId="1" applyFont="1" applyFill="1" applyBorder="1" applyAlignment="1">
      <alignment horizontal="center" vertical="center" shrinkToFit="1"/>
    </xf>
    <xf numFmtId="179" fontId="14" fillId="6" borderId="27" xfId="1" applyNumberFormat="1" applyFont="1" applyFill="1" applyBorder="1" applyAlignment="1">
      <alignment horizontal="center" vertical="center" shrinkToFit="1"/>
    </xf>
    <xf numFmtId="180" fontId="14" fillId="6" borderId="28" xfId="1" applyNumberFormat="1" applyFont="1" applyFill="1" applyBorder="1" applyAlignment="1">
      <alignment horizontal="center" vertical="center" shrinkToFit="1"/>
    </xf>
    <xf numFmtId="179" fontId="17" fillId="6" borderId="92" xfId="1" applyNumberFormat="1" applyFont="1" applyFill="1" applyBorder="1" applyAlignment="1">
      <alignment horizontal="center" vertical="center" shrinkToFit="1"/>
    </xf>
    <xf numFmtId="179" fontId="17" fillId="6" borderId="27" xfId="1" applyNumberFormat="1" applyFont="1" applyFill="1" applyBorder="1" applyAlignment="1">
      <alignment horizontal="left" vertical="center" shrinkToFit="1"/>
    </xf>
    <xf numFmtId="179" fontId="14" fillId="6" borderId="29" xfId="1" applyNumberFormat="1" applyFont="1" applyFill="1" applyBorder="1" applyAlignment="1">
      <alignment horizontal="center" vertical="center" shrinkToFit="1"/>
    </xf>
    <xf numFmtId="178" fontId="14" fillId="6" borderId="29" xfId="1" applyNumberFormat="1" applyFont="1" applyFill="1" applyBorder="1" applyAlignment="1">
      <alignment horizontal="center" vertical="center" shrinkToFit="1"/>
    </xf>
    <xf numFmtId="49" fontId="13" fillId="6" borderId="29" xfId="1" applyNumberFormat="1" applyFont="1" applyFill="1" applyBorder="1" applyAlignment="1">
      <alignment horizontal="center" vertical="center" shrinkToFit="1"/>
    </xf>
    <xf numFmtId="0" fontId="13" fillId="6" borderId="34" xfId="1" applyFont="1" applyFill="1" applyBorder="1" applyAlignment="1">
      <alignment vertical="center" shrinkToFit="1"/>
    </xf>
    <xf numFmtId="0" fontId="15" fillId="6" borderId="38" xfId="1" applyFont="1" applyFill="1" applyBorder="1" applyAlignment="1">
      <alignment horizontal="center" vertical="center" shrinkToFit="1"/>
    </xf>
    <xf numFmtId="0" fontId="15" fillId="6" borderId="98" xfId="1" applyFont="1" applyFill="1" applyBorder="1" applyAlignment="1">
      <alignment horizontal="center" vertical="center" shrinkToFit="1"/>
    </xf>
    <xf numFmtId="0" fontId="15" fillId="6" borderId="17" xfId="1" applyFont="1" applyFill="1" applyBorder="1" applyAlignment="1">
      <alignment horizontal="center" vertical="center" shrinkToFit="1"/>
    </xf>
    <xf numFmtId="179" fontId="14" fillId="0" borderId="16" xfId="1" applyNumberFormat="1" applyFont="1" applyFill="1" applyBorder="1" applyAlignment="1">
      <alignment horizontal="center" vertical="center" shrinkToFit="1"/>
    </xf>
    <xf numFmtId="0" fontId="21" fillId="6" borderId="87" xfId="1" applyFont="1" applyFill="1" applyBorder="1" applyAlignment="1">
      <alignment horizontal="center" vertical="center" shrinkToFit="1"/>
    </xf>
    <xf numFmtId="0" fontId="15" fillId="0" borderId="83" xfId="1" applyFont="1" applyFill="1" applyBorder="1" applyAlignment="1">
      <alignment horizontal="center" vertical="center" shrinkToFit="1"/>
    </xf>
    <xf numFmtId="179" fontId="14" fillId="3" borderId="74" xfId="1" applyNumberFormat="1" applyFont="1" applyFill="1" applyBorder="1" applyAlignment="1">
      <alignment horizontal="center" vertical="center" shrinkToFit="1"/>
    </xf>
    <xf numFmtId="179" fontId="14" fillId="3" borderId="88" xfId="1" applyNumberFormat="1" applyFont="1" applyFill="1" applyBorder="1" applyAlignment="1">
      <alignment horizontal="center" vertical="center" shrinkToFit="1"/>
    </xf>
    <xf numFmtId="179" fontId="14" fillId="3" borderId="75" xfId="1" applyNumberFormat="1" applyFont="1" applyFill="1" applyBorder="1" applyAlignment="1">
      <alignment horizontal="center" vertical="center" shrinkToFit="1"/>
    </xf>
    <xf numFmtId="178" fontId="14" fillId="3" borderId="78" xfId="1" applyNumberFormat="1" applyFont="1" applyFill="1" applyBorder="1" applyAlignment="1">
      <alignment horizontal="center" vertical="center" shrinkToFit="1"/>
    </xf>
    <xf numFmtId="179" fontId="14" fillId="3" borderId="92" xfId="1" applyNumberFormat="1" applyFont="1" applyFill="1" applyBorder="1" applyAlignment="1">
      <alignment horizontal="center" vertical="center" shrinkToFit="1"/>
    </xf>
    <xf numFmtId="0" fontId="15" fillId="4" borderId="100" xfId="1" applyFont="1" applyFill="1" applyBorder="1" applyAlignment="1">
      <alignment horizontal="center" vertical="center" shrinkToFit="1"/>
    </xf>
    <xf numFmtId="0" fontId="15" fillId="4" borderId="94" xfId="1" applyFont="1" applyFill="1" applyBorder="1" applyAlignment="1">
      <alignment horizontal="center" vertical="center" shrinkToFit="1"/>
    </xf>
    <xf numFmtId="0" fontId="13" fillId="3" borderId="27" xfId="1" applyFont="1" applyFill="1" applyBorder="1" applyAlignment="1">
      <alignment horizontal="center" vertical="center" shrinkToFit="1"/>
    </xf>
    <xf numFmtId="180" fontId="14" fillId="3" borderId="95" xfId="1" applyNumberFormat="1" applyFont="1" applyFill="1" applyBorder="1" applyAlignment="1">
      <alignment horizontal="right" vertical="center" shrinkToFit="1"/>
    </xf>
    <xf numFmtId="180" fontId="14" fillId="3" borderId="99" xfId="1" applyNumberFormat="1" applyFont="1" applyFill="1" applyBorder="1" applyAlignment="1">
      <alignment horizontal="right" vertical="center" shrinkToFit="1"/>
    </xf>
    <xf numFmtId="179" fontId="14" fillId="3" borderId="25" xfId="1" applyNumberFormat="1" applyFont="1" applyFill="1" applyBorder="1" applyAlignment="1">
      <alignment horizontal="center" vertical="center" shrinkToFit="1"/>
    </xf>
    <xf numFmtId="0" fontId="44" fillId="2" borderId="13" xfId="1" applyFont="1" applyFill="1" applyBorder="1" applyAlignment="1">
      <alignment horizontal="center" vertical="center" shrinkToFit="1"/>
    </xf>
    <xf numFmtId="0" fontId="44" fillId="2" borderId="12" xfId="1" applyFont="1" applyFill="1" applyBorder="1" applyAlignment="1">
      <alignment horizontal="center" vertical="center" shrinkToFit="1"/>
    </xf>
    <xf numFmtId="0" fontId="44" fillId="2" borderId="8" xfId="1" applyFont="1" applyFill="1" applyBorder="1" applyAlignment="1">
      <alignment horizontal="center" vertical="center" wrapText="1"/>
    </xf>
    <xf numFmtId="0" fontId="44" fillId="2" borderId="5" xfId="1" applyNumberFormat="1" applyFont="1" applyFill="1" applyBorder="1" applyAlignment="1">
      <alignment horizontal="center" vertical="center" wrapText="1"/>
    </xf>
    <xf numFmtId="0" fontId="44" fillId="2" borderId="6" xfId="1" applyFont="1" applyFill="1" applyBorder="1" applyAlignment="1">
      <alignment horizontal="center" vertical="center" wrapText="1"/>
    </xf>
    <xf numFmtId="0" fontId="44" fillId="2" borderId="7" xfId="1" applyFont="1" applyFill="1" applyBorder="1" applyAlignment="1">
      <alignment horizontal="center" vertical="center"/>
    </xf>
    <xf numFmtId="0" fontId="44" fillId="2" borderId="6" xfId="1" applyFont="1" applyFill="1" applyBorder="1" applyAlignment="1">
      <alignment horizontal="center" vertical="center"/>
    </xf>
    <xf numFmtId="49" fontId="44" fillId="2" borderId="4" xfId="1" applyNumberFormat="1" applyFont="1" applyFill="1" applyBorder="1" applyAlignment="1">
      <alignment horizontal="center" vertical="center"/>
    </xf>
    <xf numFmtId="0" fontId="44" fillId="2" borderId="3" xfId="1" applyFont="1" applyFill="1" applyBorder="1" applyAlignment="1">
      <alignment horizontal="center" vertical="center"/>
    </xf>
    <xf numFmtId="184" fontId="7" fillId="0" borderId="0" xfId="1" applyNumberFormat="1" applyFont="1" applyFill="1" applyAlignment="1">
      <alignment horizontal="left" vertical="center" shrinkToFit="1"/>
    </xf>
    <xf numFmtId="15" fontId="8" fillId="0" borderId="0" xfId="1" applyNumberFormat="1" applyFont="1" applyFill="1" applyAlignment="1">
      <alignment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80" xfId="1" applyFont="1" applyFill="1" applyBorder="1" applyAlignment="1">
      <alignment horizontal="center" vertical="center" shrinkToFit="1"/>
    </xf>
    <xf numFmtId="0" fontId="7" fillId="6" borderId="37" xfId="1" applyFont="1" applyFill="1" applyBorder="1" applyAlignment="1">
      <alignment horizontal="center" vertical="center" shrinkToFit="1"/>
    </xf>
    <xf numFmtId="0" fontId="7" fillId="6" borderId="46" xfId="1" applyFont="1" applyFill="1" applyBorder="1" applyAlignment="1">
      <alignment horizontal="center" vertical="center" shrinkToFit="1"/>
    </xf>
    <xf numFmtId="0" fontId="7" fillId="6" borderId="31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49" fontId="13" fillId="6" borderId="35" xfId="1" applyNumberFormat="1" applyFont="1" applyFill="1" applyBorder="1" applyAlignment="1">
      <alignment horizontal="center" vertical="center" shrinkToFit="1"/>
    </xf>
    <xf numFmtId="49" fontId="13" fillId="0" borderId="35" xfId="1" applyNumberFormat="1" applyFont="1" applyFill="1" applyBorder="1" applyAlignment="1">
      <alignment horizontal="center" vertical="center" shrinkToFit="1"/>
    </xf>
    <xf numFmtId="178" fontId="18" fillId="0" borderId="2" xfId="1" applyNumberFormat="1" applyFont="1" applyFill="1" applyBorder="1" applyAlignment="1">
      <alignment horizontal="center" vertical="center" shrinkToFit="1"/>
    </xf>
    <xf numFmtId="180" fontId="18" fillId="0" borderId="50" xfId="1" applyNumberFormat="1" applyFont="1" applyFill="1" applyBorder="1" applyAlignment="1">
      <alignment horizontal="center" vertical="center" shrinkToFit="1"/>
    </xf>
    <xf numFmtId="180" fontId="14" fillId="0" borderId="58" xfId="1" applyNumberFormat="1" applyFont="1" applyFill="1" applyBorder="1" applyAlignment="1">
      <alignment horizontal="center" vertical="center" shrinkToFit="1"/>
    </xf>
    <xf numFmtId="179" fontId="18" fillId="0" borderId="51" xfId="1" applyNumberFormat="1" applyFont="1" applyFill="1" applyBorder="1" applyAlignment="1">
      <alignment horizontal="center" vertical="center" shrinkToFit="1"/>
    </xf>
    <xf numFmtId="179" fontId="14" fillId="0" borderId="59" xfId="1" applyNumberFormat="1" applyFont="1" applyFill="1" applyBorder="1" applyAlignment="1">
      <alignment horizontal="center" vertical="center" shrinkToFit="1"/>
    </xf>
    <xf numFmtId="178" fontId="14" fillId="0" borderId="58" xfId="1" applyNumberFormat="1" applyFont="1" applyFill="1" applyBorder="1" applyAlignment="1">
      <alignment horizontal="center" vertical="center" shrinkToFit="1"/>
    </xf>
    <xf numFmtId="179" fontId="17" fillId="0" borderId="36" xfId="1" applyNumberFormat="1" applyFont="1" applyFill="1" applyBorder="1" applyAlignment="1">
      <alignment horizontal="left" vertical="center" shrinkToFit="1"/>
    </xf>
    <xf numFmtId="179" fontId="17" fillId="0" borderId="27" xfId="1" applyNumberFormat="1" applyFont="1" applyFill="1" applyBorder="1" applyAlignment="1">
      <alignment horizontal="center" vertical="center" shrinkToFit="1"/>
    </xf>
    <xf numFmtId="180" fontId="14" fillId="6" borderId="58" xfId="1" applyNumberFormat="1" applyFont="1" applyFill="1" applyBorder="1" applyAlignment="1">
      <alignment horizontal="center" vertical="center" shrinkToFit="1"/>
    </xf>
    <xf numFmtId="179" fontId="14" fillId="6" borderId="59" xfId="1" applyNumberFormat="1" applyFont="1" applyFill="1" applyBorder="1" applyAlignment="1">
      <alignment horizontal="center" vertical="center" shrinkToFit="1"/>
    </xf>
    <xf numFmtId="179" fontId="14" fillId="6" borderId="60" xfId="1" applyNumberFormat="1" applyFont="1" applyFill="1" applyBorder="1" applyAlignment="1">
      <alignment horizontal="center" vertical="center" shrinkToFit="1"/>
    </xf>
    <xf numFmtId="179" fontId="14" fillId="0" borderId="60" xfId="1" applyNumberFormat="1" applyFont="1" applyFill="1" applyBorder="1" applyAlignment="1">
      <alignment horizontal="center" vertical="center" shrinkToFit="1"/>
    </xf>
    <xf numFmtId="180" fontId="14" fillId="0" borderId="61" xfId="1" applyNumberFormat="1" applyFont="1" applyFill="1" applyBorder="1" applyAlignment="1">
      <alignment horizontal="center" vertical="center" shrinkToFit="1"/>
    </xf>
    <xf numFmtId="178" fontId="14" fillId="0" borderId="22" xfId="1" applyNumberFormat="1" applyFont="1" applyFill="1" applyBorder="1" applyAlignment="1">
      <alignment horizontal="center" vertical="center" shrinkToFit="1"/>
    </xf>
    <xf numFmtId="179" fontId="14" fillId="0" borderId="22" xfId="1" applyNumberFormat="1" applyFont="1" applyFill="1" applyBorder="1" applyAlignment="1">
      <alignment horizontal="center" vertical="center" shrinkToFit="1"/>
    </xf>
    <xf numFmtId="178" fontId="14" fillId="6" borderId="58" xfId="1" applyNumberFormat="1" applyFont="1" applyFill="1" applyBorder="1" applyAlignment="1">
      <alignment horizontal="center" vertical="center" shrinkToFit="1"/>
    </xf>
    <xf numFmtId="179" fontId="17" fillId="6" borderId="36" xfId="1" applyNumberFormat="1" applyFont="1" applyFill="1" applyBorder="1" applyAlignment="1">
      <alignment horizontal="left" vertical="center" shrinkToFit="1"/>
    </xf>
    <xf numFmtId="179" fontId="17" fillId="6" borderId="27" xfId="1" applyNumberFormat="1" applyFont="1" applyFill="1" applyBorder="1" applyAlignment="1">
      <alignment horizontal="center" vertical="center" shrinkToFit="1"/>
    </xf>
    <xf numFmtId="180" fontId="14" fillId="6" borderId="61" xfId="1" applyNumberFormat="1" applyFont="1" applyFill="1" applyBorder="1" applyAlignment="1">
      <alignment horizontal="center" vertical="center" shrinkToFit="1"/>
    </xf>
    <xf numFmtId="180" fontId="14" fillId="6" borderId="58" xfId="1" applyNumberFormat="1" applyFont="1" applyFill="1" applyBorder="1" applyAlignment="1">
      <alignment horizontal="center" vertical="center" wrapText="1" shrinkToFit="1"/>
    </xf>
    <xf numFmtId="179" fontId="14" fillId="0" borderId="55" xfId="1" applyNumberFormat="1" applyFont="1" applyFill="1" applyBorder="1" applyAlignment="1">
      <alignment horizontal="center" vertical="center" wrapText="1" shrinkToFit="1"/>
    </xf>
    <xf numFmtId="179" fontId="14" fillId="6" borderId="59" xfId="1" applyNumberFormat="1" applyFont="1" applyFill="1" applyBorder="1" applyAlignment="1">
      <alignment horizontal="center" vertical="center" wrapText="1" shrinkToFit="1"/>
    </xf>
    <xf numFmtId="0" fontId="15" fillId="0" borderId="62" xfId="1" applyFont="1" applyFill="1" applyBorder="1" applyAlignment="1">
      <alignment horizontal="center" vertical="center" shrinkToFit="1"/>
    </xf>
    <xf numFmtId="0" fontId="7" fillId="0" borderId="67" xfId="1" applyFont="1" applyFill="1" applyBorder="1" applyAlignment="1">
      <alignment horizontal="center" vertical="center" shrinkToFit="1"/>
    </xf>
    <xf numFmtId="0" fontId="7" fillId="6" borderId="47" xfId="1" applyFont="1" applyFill="1" applyBorder="1" applyAlignment="1">
      <alignment horizontal="center" vertical="center" shrinkToFit="1"/>
    </xf>
    <xf numFmtId="179" fontId="14" fillId="3" borderId="45" xfId="1" applyNumberFormat="1" applyFont="1" applyFill="1" applyBorder="1" applyAlignment="1">
      <alignment horizontal="center" vertical="center" shrinkToFit="1"/>
    </xf>
    <xf numFmtId="0" fontId="45" fillId="0" borderId="0" xfId="1" applyFont="1" applyFill="1" applyAlignment="1">
      <alignment shrinkToFit="1"/>
    </xf>
    <xf numFmtId="178" fontId="18" fillId="6" borderId="22" xfId="1" applyNumberFormat="1" applyFont="1" applyFill="1" applyBorder="1" applyAlignment="1">
      <alignment horizontal="center" vertical="center" shrinkToFit="1"/>
    </xf>
    <xf numFmtId="178" fontId="18" fillId="6" borderId="2" xfId="1" applyNumberFormat="1" applyFont="1" applyFill="1" applyBorder="1" applyAlignment="1">
      <alignment horizontal="center" vertical="center" shrinkToFit="1"/>
    </xf>
    <xf numFmtId="0" fontId="7" fillId="5" borderId="24" xfId="1" applyFont="1" applyFill="1" applyBorder="1" applyAlignment="1">
      <alignment horizontal="center" vertical="center" shrinkToFit="1"/>
    </xf>
    <xf numFmtId="180" fontId="17" fillId="0" borderId="27" xfId="1" applyNumberFormat="1" applyFont="1" applyFill="1" applyBorder="1" applyAlignment="1">
      <alignment horizontal="center" vertical="center" shrinkToFit="1"/>
    </xf>
    <xf numFmtId="178" fontId="14" fillId="3" borderId="23" xfId="1" applyNumberFormat="1" applyFont="1" applyFill="1" applyBorder="1" applyAlignment="1">
      <alignment horizontal="center" vertical="center" shrinkToFit="1"/>
    </xf>
    <xf numFmtId="0" fontId="7" fillId="5" borderId="27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shrinkToFit="1"/>
    </xf>
    <xf numFmtId="180" fontId="14" fillId="0" borderId="58" xfId="1" applyNumberFormat="1" applyFont="1" applyFill="1" applyBorder="1" applyAlignment="1">
      <alignment horizontal="center" vertical="center" wrapText="1" shrinkToFit="1"/>
    </xf>
    <xf numFmtId="179" fontId="14" fillId="0" borderId="59" xfId="1" applyNumberFormat="1" applyFont="1" applyFill="1" applyBorder="1" applyAlignment="1">
      <alignment horizontal="center" vertical="center" wrapText="1" shrinkToFit="1"/>
    </xf>
    <xf numFmtId="0" fontId="45" fillId="0" borderId="29" xfId="1" applyFont="1" applyFill="1" applyBorder="1" applyAlignment="1">
      <alignment shrinkToFit="1"/>
    </xf>
    <xf numFmtId="180" fontId="18" fillId="0" borderId="71" xfId="1" applyNumberFormat="1" applyFont="1" applyFill="1" applyBorder="1" applyAlignment="1">
      <alignment horizontal="center" vertical="center" wrapText="1" shrinkToFit="1"/>
    </xf>
    <xf numFmtId="179" fontId="18" fillId="0" borderId="72" xfId="1" applyNumberFormat="1" applyFont="1" applyFill="1" applyBorder="1" applyAlignment="1">
      <alignment horizontal="center" vertical="center" wrapText="1" shrinkToFit="1"/>
    </xf>
    <xf numFmtId="49" fontId="8" fillId="6" borderId="70" xfId="1" applyNumberFormat="1" applyFont="1" applyFill="1" applyBorder="1" applyAlignment="1">
      <alignment horizontal="center" vertical="center" shrinkToFit="1"/>
    </xf>
    <xf numFmtId="178" fontId="18" fillId="6" borderId="71" xfId="1" applyNumberFormat="1" applyFont="1" applyFill="1" applyBorder="1" applyAlignment="1">
      <alignment horizontal="center" vertical="center" shrinkToFit="1"/>
    </xf>
    <xf numFmtId="179" fontId="18" fillId="6" borderId="82" xfId="1" applyNumberFormat="1" applyFont="1" applyFill="1" applyBorder="1" applyAlignment="1">
      <alignment horizontal="center" vertical="center" shrinkToFit="1"/>
    </xf>
    <xf numFmtId="179" fontId="19" fillId="6" borderId="73" xfId="1" applyNumberFormat="1" applyFont="1" applyFill="1" applyBorder="1" applyAlignment="1">
      <alignment horizontal="left" vertical="center" shrinkToFit="1"/>
    </xf>
    <xf numFmtId="179" fontId="19" fillId="6" borderId="74" xfId="1" applyNumberFormat="1" applyFont="1" applyFill="1" applyBorder="1" applyAlignment="1">
      <alignment horizontal="center" vertical="center" shrinkToFit="1"/>
    </xf>
    <xf numFmtId="180" fontId="18" fillId="6" borderId="81" xfId="1" applyNumberFormat="1" applyFont="1" applyFill="1" applyBorder="1" applyAlignment="1">
      <alignment horizontal="center" vertical="center" shrinkToFit="1"/>
    </xf>
    <xf numFmtId="180" fontId="18" fillId="6" borderId="71" xfId="1" applyNumberFormat="1" applyFont="1" applyFill="1" applyBorder="1" applyAlignment="1">
      <alignment horizontal="center" vertical="center" wrapText="1" shrinkToFit="1"/>
    </xf>
    <xf numFmtId="179" fontId="18" fillId="6" borderId="72" xfId="1" applyNumberFormat="1" applyFont="1" applyFill="1" applyBorder="1" applyAlignment="1">
      <alignment horizontal="center" vertical="center" wrapText="1" shrinkToFit="1"/>
    </xf>
    <xf numFmtId="0" fontId="7" fillId="6" borderId="80" xfId="1" applyFont="1" applyFill="1" applyBorder="1" applyAlignment="1">
      <alignment horizontal="center" vertical="center" shrinkToFit="1"/>
    </xf>
    <xf numFmtId="0" fontId="7" fillId="6" borderId="87" xfId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center" vertical="center" shrinkToFit="1"/>
    </xf>
    <xf numFmtId="0" fontId="7" fillId="5" borderId="74" xfId="1" applyFont="1" applyFill="1" applyBorder="1" applyAlignment="1">
      <alignment horizontal="center" vertical="center" shrinkToFit="1"/>
    </xf>
    <xf numFmtId="0" fontId="7" fillId="0" borderId="87" xfId="1" applyFont="1" applyFill="1" applyBorder="1" applyAlignment="1">
      <alignment horizontal="center" vertical="center" shrinkToFit="1"/>
    </xf>
    <xf numFmtId="0" fontId="15" fillId="6" borderId="92" xfId="1" applyFont="1" applyFill="1" applyBorder="1" applyAlignment="1">
      <alignment horizontal="center" vertical="center" shrinkToFit="1"/>
    </xf>
    <xf numFmtId="0" fontId="15" fillId="0" borderId="92" xfId="1" applyFont="1" applyFill="1" applyBorder="1" applyAlignment="1">
      <alignment horizontal="center" vertical="center" shrinkToFit="1"/>
    </xf>
    <xf numFmtId="0" fontId="46" fillId="0" borderId="29" xfId="0" applyFont="1" applyBorder="1" applyAlignment="1"/>
    <xf numFmtId="0" fontId="7" fillId="6" borderId="19" xfId="1" applyFont="1" applyFill="1" applyBorder="1" applyAlignment="1">
      <alignment horizontal="center" vertical="center" shrinkToFit="1"/>
    </xf>
    <xf numFmtId="0" fontId="15" fillId="6" borderId="33" xfId="1" applyFont="1" applyFill="1" applyBorder="1" applyAlignment="1">
      <alignment horizontal="center" vertical="center" shrinkToFit="1"/>
    </xf>
    <xf numFmtId="0" fontId="7" fillId="6" borderId="48" xfId="1" applyFont="1" applyFill="1" applyBorder="1" applyAlignment="1">
      <alignment horizontal="center" vertical="center" shrinkToFit="1"/>
    </xf>
    <xf numFmtId="179" fontId="17" fillId="6" borderId="26" xfId="1" applyNumberFormat="1" applyFont="1" applyFill="1" applyBorder="1" applyAlignment="1">
      <alignment horizontal="left" vertical="center" shrinkToFit="1"/>
    </xf>
    <xf numFmtId="179" fontId="17" fillId="6" borderId="24" xfId="1" applyNumberFormat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179" fontId="47" fillId="0" borderId="36" xfId="1" applyNumberFormat="1" applyFont="1" applyFill="1" applyBorder="1" applyAlignment="1">
      <alignment horizontal="left" vertical="center" shrinkToFit="1"/>
    </xf>
    <xf numFmtId="0" fontId="5" fillId="9" borderId="0" xfId="1" applyFont="1" applyFill="1" applyAlignment="1">
      <alignment shrinkToFit="1"/>
    </xf>
    <xf numFmtId="0" fontId="5" fillId="9" borderId="22" xfId="1" applyFont="1" applyFill="1" applyBorder="1" applyAlignment="1">
      <alignment shrinkToFit="1"/>
    </xf>
    <xf numFmtId="178" fontId="14" fillId="0" borderId="50" xfId="1" applyNumberFormat="1" applyFont="1" applyFill="1" applyBorder="1" applyAlignment="1">
      <alignment horizontal="center" vertical="center" shrinkToFit="1"/>
    </xf>
    <xf numFmtId="179" fontId="14" fillId="0" borderId="105" xfId="1" applyNumberFormat="1" applyFont="1" applyFill="1" applyBorder="1" applyAlignment="1">
      <alignment horizontal="center" vertical="center" shrinkToFit="1"/>
    </xf>
    <xf numFmtId="180" fontId="14" fillId="0" borderId="50" xfId="1" applyNumberFormat="1" applyFont="1" applyFill="1" applyBorder="1" applyAlignment="1">
      <alignment horizontal="center" vertical="center" shrinkToFit="1"/>
    </xf>
    <xf numFmtId="180" fontId="14" fillId="0" borderId="106" xfId="1" applyNumberFormat="1" applyFont="1" applyFill="1" applyBorder="1" applyAlignment="1">
      <alignment horizontal="center" vertical="center" shrinkToFit="1"/>
    </xf>
    <xf numFmtId="179" fontId="14" fillId="0" borderId="51" xfId="1" applyNumberFormat="1" applyFont="1" applyFill="1" applyBorder="1" applyAlignment="1">
      <alignment horizontal="center" vertical="center" shrinkToFit="1"/>
    </xf>
    <xf numFmtId="180" fontId="14" fillId="0" borderId="107" xfId="1" applyNumberFormat="1" applyFont="1" applyFill="1" applyBorder="1" applyAlignment="1">
      <alignment horizontal="center" vertical="center" shrinkToFit="1"/>
    </xf>
    <xf numFmtId="180" fontId="14" fillId="6" borderId="107" xfId="1" applyNumberFormat="1" applyFont="1" applyFill="1" applyBorder="1" applyAlignment="1">
      <alignment horizontal="center" vertical="center" shrinkToFit="1"/>
    </xf>
    <xf numFmtId="0" fontId="15" fillId="6" borderId="16" xfId="1" applyFont="1" applyFill="1" applyBorder="1" applyAlignment="1">
      <alignment horizontal="center" vertical="center" shrinkToFit="1"/>
    </xf>
    <xf numFmtId="179" fontId="17" fillId="0" borderId="16" xfId="1" applyNumberFormat="1" applyFont="1" applyFill="1" applyBorder="1" applyAlignment="1">
      <alignment horizontal="left" vertical="center" shrinkToFit="1"/>
    </xf>
    <xf numFmtId="179" fontId="14" fillId="6" borderId="16" xfId="1" applyNumberFormat="1" applyFont="1" applyFill="1" applyBorder="1" applyAlignment="1">
      <alignment horizontal="center" vertical="center" shrinkToFit="1"/>
    </xf>
    <xf numFmtId="180" fontId="14" fillId="6" borderId="15" xfId="1" applyNumberFormat="1" applyFont="1" applyFill="1" applyBorder="1" applyAlignment="1">
      <alignment horizontal="center" vertical="center" shrinkToFit="1"/>
    </xf>
    <xf numFmtId="178" fontId="14" fillId="6" borderId="50" xfId="1" applyNumberFormat="1" applyFont="1" applyFill="1" applyBorder="1" applyAlignment="1">
      <alignment horizontal="center" vertical="center" shrinkToFit="1"/>
    </xf>
    <xf numFmtId="179" fontId="14" fillId="6" borderId="105" xfId="1" applyNumberFormat="1" applyFont="1" applyFill="1" applyBorder="1" applyAlignment="1">
      <alignment horizontal="center" vertical="center" shrinkToFit="1"/>
    </xf>
    <xf numFmtId="180" fontId="14" fillId="6" borderId="106" xfId="1" applyNumberFormat="1" applyFont="1" applyFill="1" applyBorder="1" applyAlignment="1">
      <alignment horizontal="center" vertical="center" shrinkToFit="1"/>
    </xf>
    <xf numFmtId="179" fontId="14" fillId="6" borderId="51" xfId="1" applyNumberFormat="1" applyFont="1" applyFill="1" applyBorder="1" applyAlignment="1">
      <alignment horizontal="center" vertical="center" shrinkToFit="1"/>
    </xf>
    <xf numFmtId="180" fontId="14" fillId="6" borderId="50" xfId="1" applyNumberFormat="1" applyFont="1" applyFill="1" applyBorder="1" applyAlignment="1">
      <alignment horizontal="center" vertical="center" shrinkToFit="1"/>
    </xf>
    <xf numFmtId="179" fontId="18" fillId="6" borderId="89" xfId="1" applyNumberFormat="1" applyFont="1" applyFill="1" applyBorder="1" applyAlignment="1">
      <alignment horizontal="center" vertical="center" shrinkToFit="1"/>
    </xf>
    <xf numFmtId="0" fontId="8" fillId="5" borderId="34" xfId="1" applyFont="1" applyFill="1" applyBorder="1" applyAlignment="1">
      <alignment vertical="center" shrinkToFit="1"/>
    </xf>
    <xf numFmtId="49" fontId="8" fillId="5" borderId="35" xfId="1" applyNumberFormat="1" applyFont="1" applyFill="1" applyBorder="1" applyAlignment="1">
      <alignment horizontal="center" vertical="center" shrinkToFit="1"/>
    </xf>
    <xf numFmtId="0" fontId="13" fillId="5" borderId="34" xfId="1" applyFont="1" applyFill="1" applyBorder="1" applyAlignment="1">
      <alignment vertical="center" shrinkToFit="1"/>
    </xf>
    <xf numFmtId="49" fontId="13" fillId="5" borderId="29" xfId="1" applyNumberFormat="1" applyFont="1" applyFill="1" applyBorder="1" applyAlignment="1">
      <alignment horizontal="center" vertical="center" shrinkToFit="1"/>
    </xf>
    <xf numFmtId="0" fontId="13" fillId="6" borderId="49" xfId="1" applyFont="1" applyFill="1" applyBorder="1" applyAlignment="1">
      <alignment vertical="center" shrinkToFit="1"/>
    </xf>
    <xf numFmtId="49" fontId="13" fillId="6" borderId="14" xfId="1" applyNumberFormat="1" applyFont="1" applyFill="1" applyBorder="1" applyAlignment="1">
      <alignment horizontal="center" vertical="center" shrinkToFit="1"/>
    </xf>
    <xf numFmtId="0" fontId="13" fillId="5" borderId="49" xfId="1" applyFont="1" applyFill="1" applyBorder="1" applyAlignment="1">
      <alignment vertical="center" shrinkToFit="1"/>
    </xf>
    <xf numFmtId="49" fontId="13" fillId="5" borderId="14" xfId="1" applyNumberFormat="1" applyFont="1" applyFill="1" applyBorder="1" applyAlignment="1">
      <alignment horizontal="center" vertical="center" shrinkToFit="1"/>
    </xf>
    <xf numFmtId="0" fontId="8" fillId="5" borderId="52" xfId="1" applyFont="1" applyFill="1" applyBorder="1" applyAlignment="1">
      <alignment vertical="center" shrinkToFit="1"/>
    </xf>
    <xf numFmtId="49" fontId="8" fillId="5" borderId="53" xfId="1" applyNumberFormat="1" applyFont="1" applyFill="1" applyBorder="1" applyAlignment="1">
      <alignment horizontal="center" vertical="center" shrinkToFit="1"/>
    </xf>
    <xf numFmtId="179" fontId="19" fillId="5" borderId="24" xfId="1" applyNumberFormat="1" applyFont="1" applyFill="1" applyBorder="1" applyAlignment="1">
      <alignment horizontal="center" vertical="center" shrinkToFit="1"/>
    </xf>
    <xf numFmtId="179" fontId="19" fillId="5" borderId="27" xfId="1" applyNumberFormat="1" applyFont="1" applyFill="1" applyBorder="1" applyAlignment="1">
      <alignment horizontal="center" vertical="center" shrinkToFit="1"/>
    </xf>
    <xf numFmtId="179" fontId="19" fillId="5" borderId="26" xfId="1" applyNumberFormat="1" applyFont="1" applyFill="1" applyBorder="1" applyAlignment="1">
      <alignment horizontal="left" vertical="center" shrinkToFit="1"/>
    </xf>
    <xf numFmtId="179" fontId="19" fillId="5" borderId="36" xfId="1" applyNumberFormat="1" applyFont="1" applyFill="1" applyBorder="1" applyAlignment="1">
      <alignment horizontal="left" vertical="center" shrinkToFit="1"/>
    </xf>
    <xf numFmtId="0" fontId="13" fillId="0" borderId="34" xfId="1" applyFont="1" applyFill="1" applyBorder="1" applyAlignment="1">
      <alignment vertical="center" wrapText="1" shrinkToFit="1"/>
    </xf>
    <xf numFmtId="179" fontId="17" fillId="6" borderId="16" xfId="1" applyNumberFormat="1" applyFont="1" applyFill="1" applyBorder="1" applyAlignment="1">
      <alignment horizontal="left" vertical="center" shrinkToFit="1"/>
    </xf>
    <xf numFmtId="179" fontId="17" fillId="6" borderId="101" xfId="1" applyNumberFormat="1" applyFont="1" applyFill="1" applyBorder="1" applyAlignment="1">
      <alignment horizontal="center" vertical="center" shrinkToFit="1"/>
    </xf>
    <xf numFmtId="0" fontId="15" fillId="6" borderId="14" xfId="1" applyFont="1" applyFill="1" applyBorder="1" applyAlignment="1">
      <alignment horizontal="center" vertical="center" shrinkToFit="1"/>
    </xf>
    <xf numFmtId="0" fontId="15" fillId="6" borderId="19" xfId="1" applyFont="1" applyFill="1" applyBorder="1" applyAlignment="1">
      <alignment horizontal="center" vertical="center" shrinkToFit="1"/>
    </xf>
    <xf numFmtId="180" fontId="18" fillId="6" borderId="103" xfId="1" applyNumberFormat="1" applyFont="1" applyFill="1" applyBorder="1" applyAlignment="1">
      <alignment horizontal="center" vertical="center" shrinkToFit="1"/>
    </xf>
    <xf numFmtId="179" fontId="18" fillId="6" borderId="104" xfId="1" applyNumberFormat="1" applyFont="1" applyFill="1" applyBorder="1" applyAlignment="1">
      <alignment horizontal="center" vertical="center" shrinkToFit="1"/>
    </xf>
    <xf numFmtId="0" fontId="15" fillId="6" borderId="80" xfId="1" applyFont="1" applyFill="1" applyBorder="1" applyAlignment="1">
      <alignment horizontal="center" vertical="center" shrinkToFit="1"/>
    </xf>
    <xf numFmtId="0" fontId="8" fillId="5" borderId="69" xfId="1" applyFont="1" applyFill="1" applyBorder="1" applyAlignment="1">
      <alignment vertical="center" shrinkToFit="1"/>
    </xf>
    <xf numFmtId="49" fontId="8" fillId="5" borderId="70" xfId="1" applyNumberFormat="1" applyFont="1" applyFill="1" applyBorder="1" applyAlignment="1">
      <alignment horizontal="center" vertical="center" shrinkToFit="1"/>
    </xf>
    <xf numFmtId="179" fontId="14" fillId="3" borderId="96" xfId="1" applyNumberFormat="1" applyFont="1" applyFill="1" applyBorder="1" applyAlignment="1">
      <alignment horizontal="center" vertical="center" shrinkToFit="1"/>
    </xf>
    <xf numFmtId="0" fontId="13" fillId="3" borderId="27" xfId="1" applyFont="1" applyFill="1" applyBorder="1" applyAlignment="1">
      <alignment vertical="center" shrinkToFit="1"/>
    </xf>
    <xf numFmtId="178" fontId="14" fillId="4" borderId="28" xfId="1" applyNumberFormat="1" applyFont="1" applyFill="1" applyBorder="1" applyAlignment="1">
      <alignment vertical="center" shrinkToFit="1"/>
    </xf>
    <xf numFmtId="0" fontId="13" fillId="5" borderId="52" xfId="1" applyFont="1" applyFill="1" applyBorder="1" applyAlignment="1">
      <alignment vertical="center" shrinkToFit="1"/>
    </xf>
    <xf numFmtId="49" fontId="13" fillId="5" borderId="22" xfId="1" applyNumberFormat="1" applyFont="1" applyFill="1" applyBorder="1" applyAlignment="1">
      <alignment horizontal="center" vertical="center" shrinkToFit="1"/>
    </xf>
    <xf numFmtId="179" fontId="14" fillId="0" borderId="24" xfId="1" applyNumberFormat="1" applyFont="1" applyFill="1" applyBorder="1" applyAlignment="1">
      <alignment horizontal="center" vertical="center" shrinkToFit="1"/>
    </xf>
    <xf numFmtId="180" fontId="14" fillId="0" borderId="109" xfId="1" applyNumberFormat="1" applyFont="1" applyFill="1" applyBorder="1" applyAlignment="1">
      <alignment horizontal="center" vertical="center" shrinkToFit="1"/>
    </xf>
    <xf numFmtId="0" fontId="15" fillId="0" borderId="31" xfId="1" applyFont="1" applyFill="1" applyBorder="1" applyAlignment="1">
      <alignment horizontal="center" vertical="center" shrinkToFit="1"/>
    </xf>
    <xf numFmtId="0" fontId="13" fillId="3" borderId="69" xfId="1" applyFont="1" applyFill="1" applyBorder="1" applyAlignment="1">
      <alignment vertical="center" shrinkToFit="1"/>
    </xf>
    <xf numFmtId="49" fontId="13" fillId="3" borderId="70" xfId="1" applyNumberFormat="1" applyFont="1" applyFill="1" applyBorder="1" applyAlignment="1">
      <alignment horizontal="center" vertical="center" shrinkToFit="1"/>
    </xf>
    <xf numFmtId="180" fontId="14" fillId="3" borderId="77" xfId="1" applyNumberFormat="1" applyFont="1" applyFill="1" applyBorder="1" applyAlignment="1">
      <alignment horizontal="right" vertical="center" shrinkToFit="1"/>
    </xf>
    <xf numFmtId="178" fontId="14" fillId="3" borderId="75" xfId="1" applyNumberFormat="1" applyFont="1" applyFill="1" applyBorder="1" applyAlignment="1">
      <alignment horizontal="center" vertical="center" shrinkToFit="1"/>
    </xf>
    <xf numFmtId="178" fontId="14" fillId="3" borderId="78" xfId="1" applyNumberFormat="1" applyFont="1" applyFill="1" applyBorder="1" applyAlignment="1">
      <alignment vertical="center" shrinkToFit="1"/>
    </xf>
    <xf numFmtId="179" fontId="14" fillId="3" borderId="88" xfId="1" applyNumberFormat="1" applyFont="1" applyFill="1" applyBorder="1" applyAlignment="1">
      <alignment vertical="center" shrinkToFit="1"/>
    </xf>
    <xf numFmtId="179" fontId="14" fillId="3" borderId="79" xfId="1" applyNumberFormat="1" applyFont="1" applyFill="1" applyBorder="1" applyAlignment="1">
      <alignment horizontal="center" vertical="center" shrinkToFit="1"/>
    </xf>
    <xf numFmtId="0" fontId="15" fillId="4" borderId="75" xfId="1" applyFont="1" applyFill="1" applyBorder="1" applyAlignment="1">
      <alignment horizontal="center" vertical="center" shrinkToFit="1"/>
    </xf>
    <xf numFmtId="0" fontId="15" fillId="4" borderId="80" xfId="1" applyFont="1" applyFill="1" applyBorder="1" applyAlignment="1">
      <alignment horizontal="center" vertical="center" shrinkToFit="1"/>
    </xf>
    <xf numFmtId="0" fontId="15" fillId="4" borderId="87" xfId="1" applyFont="1" applyFill="1" applyBorder="1" applyAlignment="1">
      <alignment horizontal="center" vertical="center" shrinkToFit="1"/>
    </xf>
    <xf numFmtId="0" fontId="15" fillId="0" borderId="86" xfId="1" applyFont="1" applyFill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shrinkToFit="1"/>
    </xf>
    <xf numFmtId="179" fontId="19" fillId="6" borderId="27" xfId="1" applyNumberFormat="1" applyFont="1" applyFill="1" applyBorder="1" applyAlignment="1">
      <alignment horizontal="left" vertical="center" shrinkToFit="1"/>
    </xf>
    <xf numFmtId="179" fontId="19" fillId="6" borderId="92" xfId="1" applyNumberFormat="1" applyFont="1" applyFill="1" applyBorder="1" applyAlignment="1">
      <alignment horizontal="center" vertical="center" shrinkToFit="1"/>
    </xf>
    <xf numFmtId="0" fontId="15" fillId="6" borderId="39" xfId="1" applyFont="1" applyFill="1" applyBorder="1" applyAlignment="1">
      <alignment horizontal="center" vertical="center" shrinkToFit="1"/>
    </xf>
    <xf numFmtId="179" fontId="17" fillId="0" borderId="92" xfId="1" applyNumberFormat="1" applyFont="1" applyFill="1" applyBorder="1" applyAlignment="1">
      <alignment horizontal="center" vertical="center" shrinkToFit="1"/>
    </xf>
    <xf numFmtId="0" fontId="15" fillId="0" borderId="38" xfId="1" applyFont="1" applyFill="1" applyBorder="1" applyAlignment="1">
      <alignment horizontal="center" vertical="center" shrinkToFit="1"/>
    </xf>
    <xf numFmtId="0" fontId="15" fillId="0" borderId="80" xfId="1" applyFont="1" applyFill="1" applyBorder="1" applyAlignment="1">
      <alignment horizontal="center" vertical="center" shrinkToFit="1"/>
    </xf>
    <xf numFmtId="0" fontId="21" fillId="0" borderId="87" xfId="1" applyFont="1" applyFill="1" applyBorder="1" applyAlignment="1">
      <alignment horizontal="center" vertical="center" shrinkToFit="1"/>
    </xf>
    <xf numFmtId="0" fontId="7" fillId="6" borderId="76" xfId="1" applyFont="1" applyFill="1" applyBorder="1" applyAlignment="1">
      <alignment horizontal="center" vertical="center" shrinkToFit="1"/>
    </xf>
    <xf numFmtId="49" fontId="48" fillId="6" borderId="70" xfId="1" applyNumberFormat="1" applyFont="1" applyFill="1" applyBorder="1" applyAlignment="1">
      <alignment horizontal="center" vertical="center" shrinkToFit="1"/>
    </xf>
    <xf numFmtId="180" fontId="14" fillId="3" borderId="89" xfId="1" applyNumberFormat="1" applyFont="1" applyFill="1" applyBorder="1" applyAlignment="1">
      <alignment horizontal="center" vertical="center" shrinkToFit="1"/>
    </xf>
    <xf numFmtId="179" fontId="14" fillId="3" borderId="90" xfId="1" applyNumberFormat="1" applyFont="1" applyFill="1" applyBorder="1" applyAlignment="1">
      <alignment horizontal="center" vertical="center" shrinkToFit="1"/>
    </xf>
    <xf numFmtId="0" fontId="15" fillId="4" borderId="90" xfId="1" applyFont="1" applyFill="1" applyBorder="1" applyAlignment="1">
      <alignment horizontal="center" vertical="center" shrinkToFit="1"/>
    </xf>
    <xf numFmtId="180" fontId="14" fillId="3" borderId="91" xfId="1" applyNumberFormat="1" applyFont="1" applyFill="1" applyBorder="1" applyAlignment="1">
      <alignment horizontal="center" vertical="center" shrinkToFit="1"/>
    </xf>
    <xf numFmtId="180" fontId="14" fillId="3" borderId="110" xfId="1" applyNumberFormat="1" applyFont="1" applyFill="1" applyBorder="1" applyAlignment="1">
      <alignment horizontal="center" vertical="center" shrinkToFit="1"/>
    </xf>
    <xf numFmtId="179" fontId="14" fillId="3" borderId="111" xfId="1" applyNumberFormat="1" applyFont="1" applyFill="1" applyBorder="1" applyAlignment="1">
      <alignment horizontal="center" vertical="center" shrinkToFit="1"/>
    </xf>
    <xf numFmtId="0" fontId="15" fillId="4" borderId="111" xfId="1" applyFont="1" applyFill="1" applyBorder="1" applyAlignment="1">
      <alignment horizontal="center" vertical="center" shrinkToFit="1"/>
    </xf>
    <xf numFmtId="180" fontId="14" fillId="3" borderId="112" xfId="1" applyNumberFormat="1" applyFont="1" applyFill="1" applyBorder="1" applyAlignment="1">
      <alignment horizontal="center" vertical="center" shrinkToFit="1"/>
    </xf>
    <xf numFmtId="180" fontId="14" fillId="3" borderId="95" xfId="1" applyNumberFormat="1" applyFont="1" applyFill="1" applyBorder="1" applyAlignment="1">
      <alignment horizontal="center" vertical="center" shrinkToFit="1"/>
    </xf>
    <xf numFmtId="0" fontId="13" fillId="0" borderId="49" xfId="1" applyFont="1" applyFill="1" applyBorder="1" applyAlignment="1">
      <alignment vertical="center" shrinkToFit="1"/>
    </xf>
    <xf numFmtId="49" fontId="13" fillId="0" borderId="14" xfId="1" applyNumberFormat="1" applyFont="1" applyFill="1" applyBorder="1" applyAlignment="1">
      <alignment horizontal="center" vertical="center" shrinkToFit="1"/>
    </xf>
    <xf numFmtId="179" fontId="17" fillId="0" borderId="101" xfId="1" applyNumberFormat="1" applyFont="1" applyFill="1" applyBorder="1" applyAlignment="1">
      <alignment horizontal="center" vertical="center" shrinkToFit="1"/>
    </xf>
    <xf numFmtId="0" fontId="15" fillId="0" borderId="98" xfId="1" applyFont="1" applyFill="1" applyBorder="1" applyAlignment="1">
      <alignment horizontal="center" vertical="center" shrinkToFit="1"/>
    </xf>
    <xf numFmtId="0" fontId="21" fillId="0" borderId="83" xfId="1" applyFont="1" applyFill="1" applyBorder="1" applyAlignment="1">
      <alignment horizontal="center" vertical="center" shrinkToFit="1"/>
    </xf>
    <xf numFmtId="0" fontId="7" fillId="0" borderId="68" xfId="1" applyFont="1" applyFill="1" applyBorder="1" applyAlignment="1">
      <alignment horizontal="center" vertical="center" shrinkToFit="1"/>
    </xf>
    <xf numFmtId="49" fontId="13" fillId="0" borderId="29" xfId="1" applyNumberFormat="1" applyFont="1" applyFill="1" applyBorder="1" applyAlignment="1">
      <alignment horizontal="center" vertical="center" shrinkToFit="1"/>
    </xf>
    <xf numFmtId="0" fontId="7" fillId="0" borderId="76" xfId="1" applyFont="1" applyFill="1" applyBorder="1" applyAlignment="1">
      <alignment horizontal="center" vertical="center" shrinkToFit="1"/>
    </xf>
    <xf numFmtId="178" fontId="20" fillId="0" borderId="22" xfId="1" applyNumberFormat="1" applyFont="1" applyFill="1" applyBorder="1" applyAlignment="1">
      <alignment horizontal="center" vertical="center" shrinkToFit="1"/>
    </xf>
    <xf numFmtId="179" fontId="20" fillId="0" borderId="22" xfId="1" applyNumberFormat="1" applyFont="1" applyFill="1" applyBorder="1" applyAlignment="1">
      <alignment horizontal="center" vertical="center" shrinkToFit="1"/>
    </xf>
    <xf numFmtId="179" fontId="20" fillId="0" borderId="55" xfId="1" applyNumberFormat="1" applyFont="1" applyFill="1" applyBorder="1" applyAlignment="1">
      <alignment horizontal="center" vertical="center" shrinkToFit="1"/>
    </xf>
    <xf numFmtId="49" fontId="48" fillId="0" borderId="70" xfId="1" applyNumberFormat="1" applyFont="1" applyFill="1" applyBorder="1" applyAlignment="1">
      <alignment horizontal="center" vertical="center" shrinkToFit="1"/>
    </xf>
    <xf numFmtId="178" fontId="20" fillId="0" borderId="2" xfId="1" applyNumberFormat="1" applyFont="1" applyFill="1" applyBorder="1" applyAlignment="1">
      <alignment horizontal="center" vertical="center" shrinkToFit="1"/>
    </xf>
    <xf numFmtId="179" fontId="20" fillId="0" borderId="2" xfId="1" applyNumberFormat="1" applyFont="1" applyFill="1" applyBorder="1" applyAlignment="1">
      <alignment horizontal="center" vertical="center" shrinkToFit="1"/>
    </xf>
    <xf numFmtId="179" fontId="20" fillId="0" borderId="64" xfId="1" applyNumberFormat="1" applyFont="1" applyFill="1" applyBorder="1" applyAlignment="1">
      <alignment horizontal="center" vertical="center" shrinkToFit="1"/>
    </xf>
    <xf numFmtId="0" fontId="21" fillId="0" borderId="47" xfId="1" applyFont="1" applyFill="1" applyBorder="1" applyAlignment="1">
      <alignment horizontal="center" vertical="center" shrinkToFit="1"/>
    </xf>
    <xf numFmtId="49" fontId="8" fillId="0" borderId="88" xfId="1" applyNumberFormat="1" applyFont="1" applyFill="1" applyBorder="1" applyAlignment="1">
      <alignment horizontal="center" vertical="center" shrinkToFit="1"/>
    </xf>
    <xf numFmtId="180" fontId="18" fillId="0" borderId="107" xfId="1" applyNumberFormat="1" applyFont="1" applyFill="1" applyBorder="1" applyAlignment="1">
      <alignment horizontal="center" vertical="center" shrinkToFit="1"/>
    </xf>
    <xf numFmtId="180" fontId="42" fillId="0" borderId="58" xfId="1" applyNumberFormat="1" applyFont="1" applyFill="1" applyBorder="1" applyAlignment="1">
      <alignment horizontal="center" vertical="center" shrinkToFit="1"/>
    </xf>
    <xf numFmtId="179" fontId="42" fillId="0" borderId="59" xfId="1" applyNumberFormat="1" applyFont="1" applyFill="1" applyBorder="1" applyAlignment="1">
      <alignment horizontal="center" vertical="center" shrinkToFit="1"/>
    </xf>
    <xf numFmtId="0" fontId="41" fillId="0" borderId="27" xfId="1" applyFont="1" applyFill="1" applyBorder="1" applyAlignment="1">
      <alignment horizontal="center" vertical="center" shrinkToFit="1"/>
    </xf>
    <xf numFmtId="180" fontId="17" fillId="0" borderId="92" xfId="1" applyNumberFormat="1" applyFont="1" applyFill="1" applyBorder="1" applyAlignment="1">
      <alignment horizontal="center" vertical="center" shrinkToFit="1"/>
    </xf>
    <xf numFmtId="49" fontId="8" fillId="5" borderId="75" xfId="1" applyNumberFormat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left" vertical="center" shrinkToFit="1"/>
    </xf>
    <xf numFmtId="179" fontId="19" fillId="0" borderId="79" xfId="1" applyNumberFormat="1" applyFont="1" applyFill="1" applyBorder="1" applyAlignment="1">
      <alignment horizontal="center" vertical="center" shrinkToFit="1"/>
    </xf>
    <xf numFmtId="180" fontId="18" fillId="0" borderId="71" xfId="1" applyNumberFormat="1" applyFont="1" applyFill="1" applyBorder="1" applyAlignment="1">
      <alignment vertical="center" shrinkToFit="1"/>
    </xf>
    <xf numFmtId="0" fontId="15" fillId="6" borderId="18" xfId="1" applyFont="1" applyFill="1" applyBorder="1" applyAlignment="1">
      <alignment horizontal="center" vertical="center" shrinkToFit="1"/>
    </xf>
    <xf numFmtId="49" fontId="8" fillId="6" borderId="29" xfId="1" applyNumberFormat="1" applyFont="1" applyFill="1" applyBorder="1" applyAlignment="1">
      <alignment horizontal="center" vertical="center" shrinkToFit="1"/>
    </xf>
    <xf numFmtId="180" fontId="18" fillId="6" borderId="107" xfId="1" applyNumberFormat="1" applyFont="1" applyFill="1" applyBorder="1" applyAlignment="1">
      <alignment horizontal="center" vertical="center" shrinkToFit="1"/>
    </xf>
    <xf numFmtId="180" fontId="42" fillId="6" borderId="58" xfId="1" applyNumberFormat="1" applyFont="1" applyFill="1" applyBorder="1" applyAlignment="1">
      <alignment horizontal="center" vertical="center" shrinkToFit="1"/>
    </xf>
    <xf numFmtId="179" fontId="42" fillId="6" borderId="59" xfId="1" applyNumberFormat="1" applyFont="1" applyFill="1" applyBorder="1" applyAlignment="1">
      <alignment horizontal="center" vertical="center" shrinkToFit="1"/>
    </xf>
    <xf numFmtId="0" fontId="41" fillId="6" borderId="27" xfId="1" applyFont="1" applyFill="1" applyBorder="1" applyAlignment="1">
      <alignment horizontal="center" vertical="center" shrinkToFit="1"/>
    </xf>
    <xf numFmtId="179" fontId="19" fillId="6" borderId="74" xfId="1" applyNumberFormat="1" applyFont="1" applyFill="1" applyBorder="1" applyAlignment="1">
      <alignment horizontal="left" vertical="center" shrinkToFit="1"/>
    </xf>
    <xf numFmtId="179" fontId="19" fillId="6" borderId="79" xfId="1" applyNumberFormat="1" applyFont="1" applyFill="1" applyBorder="1" applyAlignment="1">
      <alignment horizontal="center" vertical="center" shrinkToFit="1"/>
    </xf>
    <xf numFmtId="180" fontId="18" fillId="6" borderId="71" xfId="1" applyNumberFormat="1" applyFont="1" applyFill="1" applyBorder="1" applyAlignment="1">
      <alignment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5" fillId="0" borderId="19" xfId="1" applyFont="1" applyFill="1" applyBorder="1" applyAlignment="1">
      <alignment horizontal="center" vertical="center" shrinkToFit="1"/>
    </xf>
    <xf numFmtId="49" fontId="8" fillId="5" borderId="88" xfId="1" applyNumberFormat="1" applyFont="1" applyFill="1" applyBorder="1" applyAlignment="1">
      <alignment horizontal="center" vertical="center" shrinkToFit="1"/>
    </xf>
    <xf numFmtId="49" fontId="8" fillId="6" borderId="88" xfId="1" applyNumberFormat="1" applyFont="1" applyFill="1" applyBorder="1" applyAlignment="1">
      <alignment horizontal="center" vertical="center" shrinkToFit="1"/>
    </xf>
    <xf numFmtId="0" fontId="15" fillId="6" borderId="77" xfId="1" applyFont="1" applyFill="1" applyBorder="1" applyAlignment="1">
      <alignment horizontal="center" vertical="center" shrinkToFit="1"/>
    </xf>
    <xf numFmtId="0" fontId="21" fillId="6" borderId="97" xfId="1" applyFont="1" applyFill="1" applyBorder="1" applyAlignment="1">
      <alignment horizontal="center" vertical="center" shrinkToFit="1"/>
    </xf>
    <xf numFmtId="0" fontId="15" fillId="0" borderId="77" xfId="1" applyFont="1" applyFill="1" applyBorder="1" applyAlignment="1">
      <alignment horizontal="center" vertical="center" shrinkToFit="1"/>
    </xf>
    <xf numFmtId="0" fontId="21" fillId="0" borderId="97" xfId="1" applyFont="1" applyFill="1" applyBorder="1" applyAlignment="1">
      <alignment horizontal="center" vertical="center" shrinkToFit="1"/>
    </xf>
    <xf numFmtId="180" fontId="14" fillId="0" borderId="113" xfId="1" applyNumberFormat="1" applyFont="1" applyFill="1" applyBorder="1" applyAlignment="1">
      <alignment horizontal="center" vertical="center" shrinkToFit="1"/>
    </xf>
    <xf numFmtId="180" fontId="14" fillId="6" borderId="113" xfId="1" applyNumberFormat="1" applyFont="1" applyFill="1" applyBorder="1" applyAlignment="1">
      <alignment horizontal="center" vertical="center" shrinkToFit="1"/>
    </xf>
    <xf numFmtId="178" fontId="20" fillId="0" borderId="58" xfId="1" applyNumberFormat="1" applyFont="1" applyFill="1" applyBorder="1" applyAlignment="1">
      <alignment horizontal="center" vertical="center" shrinkToFit="1"/>
    </xf>
    <xf numFmtId="179" fontId="20" fillId="0" borderId="59" xfId="1" applyNumberFormat="1" applyFont="1" applyFill="1" applyBorder="1" applyAlignment="1">
      <alignment horizontal="center" vertical="center" shrinkToFit="1"/>
    </xf>
    <xf numFmtId="178" fontId="20" fillId="0" borderId="71" xfId="1" applyNumberFormat="1" applyFont="1" applyFill="1" applyBorder="1" applyAlignment="1">
      <alignment horizontal="center" vertical="center" shrinkToFit="1"/>
    </xf>
    <xf numFmtId="179" fontId="20" fillId="0" borderId="72" xfId="1" applyNumberFormat="1" applyFont="1" applyFill="1" applyBorder="1" applyAlignment="1">
      <alignment horizontal="center" vertical="center" shrinkToFit="1"/>
    </xf>
    <xf numFmtId="178" fontId="20" fillId="6" borderId="58" xfId="1" applyNumberFormat="1" applyFont="1" applyFill="1" applyBorder="1" applyAlignment="1">
      <alignment horizontal="center" vertical="center" shrinkToFit="1"/>
    </xf>
    <xf numFmtId="179" fontId="20" fillId="6" borderId="59" xfId="1" applyNumberFormat="1" applyFont="1" applyFill="1" applyBorder="1" applyAlignment="1">
      <alignment horizontal="center" vertical="center" shrinkToFit="1"/>
    </xf>
    <xf numFmtId="178" fontId="20" fillId="6" borderId="71" xfId="1" applyNumberFormat="1" applyFont="1" applyFill="1" applyBorder="1" applyAlignment="1">
      <alignment horizontal="center" vertical="center" shrinkToFit="1"/>
    </xf>
    <xf numFmtId="179" fontId="20" fillId="6" borderId="72" xfId="1" applyNumberFormat="1" applyFont="1" applyFill="1" applyBorder="1" applyAlignment="1">
      <alignment horizontal="center" vertical="center" shrinkToFit="1"/>
    </xf>
    <xf numFmtId="49" fontId="13" fillId="5" borderId="35" xfId="1" applyNumberFormat="1" applyFont="1" applyFill="1" applyBorder="1" applyAlignment="1">
      <alignment horizontal="center" vertical="center" shrinkToFit="1"/>
    </xf>
    <xf numFmtId="180" fontId="19" fillId="0" borderId="27" xfId="1" applyNumberFormat="1" applyFont="1" applyFill="1" applyBorder="1" applyAlignment="1">
      <alignment horizontal="center" vertical="center" shrinkToFit="1"/>
    </xf>
    <xf numFmtId="0" fontId="7" fillId="0" borderId="92" xfId="1" applyFont="1" applyFill="1" applyBorder="1" applyAlignment="1">
      <alignment horizontal="center" vertical="center" shrinkToFit="1"/>
    </xf>
    <xf numFmtId="0" fontId="7" fillId="0" borderId="83" xfId="1" applyFont="1" applyFill="1" applyBorder="1" applyAlignment="1">
      <alignment horizontal="center" vertical="center" shrinkToFit="1"/>
    </xf>
    <xf numFmtId="179" fontId="19" fillId="5" borderId="73" xfId="1" applyNumberFormat="1" applyFont="1" applyFill="1" applyBorder="1" applyAlignment="1">
      <alignment horizontal="left" vertical="center" shrinkToFit="1"/>
    </xf>
    <xf numFmtId="179" fontId="19" fillId="5" borderId="74" xfId="1" applyNumberFormat="1" applyFont="1" applyFill="1" applyBorder="1" applyAlignment="1">
      <alignment horizontal="center" vertical="center" shrinkToFit="1"/>
    </xf>
    <xf numFmtId="178" fontId="18" fillId="0" borderId="113" xfId="1" applyNumberFormat="1" applyFont="1" applyFill="1" applyBorder="1" applyAlignment="1">
      <alignment horizontal="center" vertical="center" shrinkToFit="1"/>
    </xf>
    <xf numFmtId="178" fontId="18" fillId="0" borderId="61" xfId="1" applyNumberFormat="1" applyFont="1" applyFill="1" applyBorder="1" applyAlignment="1">
      <alignment horizontal="center" vertical="center" shrinkToFit="1"/>
    </xf>
    <xf numFmtId="178" fontId="14" fillId="0" borderId="61" xfId="1" applyNumberFormat="1" applyFont="1" applyFill="1" applyBorder="1" applyAlignment="1">
      <alignment horizontal="center" vertical="center" shrinkToFit="1"/>
    </xf>
    <xf numFmtId="178" fontId="18" fillId="0" borderId="81" xfId="1" applyNumberFormat="1" applyFont="1" applyFill="1" applyBorder="1" applyAlignment="1">
      <alignment horizontal="center" vertical="center" shrinkToFit="1"/>
    </xf>
    <xf numFmtId="178" fontId="18" fillId="6" borderId="57" xfId="1" applyNumberFormat="1" applyFont="1" applyFill="1" applyBorder="1" applyAlignment="1">
      <alignment horizontal="center" vertical="center" shrinkToFit="1"/>
    </xf>
    <xf numFmtId="178" fontId="18" fillId="6" borderId="61" xfId="1" applyNumberFormat="1" applyFont="1" applyFill="1" applyBorder="1" applyAlignment="1">
      <alignment horizontal="center" vertical="center" shrinkToFit="1"/>
    </xf>
    <xf numFmtId="178" fontId="14" fillId="6" borderId="61" xfId="1" applyNumberFormat="1" applyFont="1" applyFill="1" applyBorder="1" applyAlignment="1">
      <alignment horizontal="center" vertical="center" shrinkToFit="1"/>
    </xf>
    <xf numFmtId="178" fontId="18" fillId="6" borderId="81" xfId="1" applyNumberFormat="1" applyFont="1" applyFill="1" applyBorder="1" applyAlignment="1">
      <alignment horizontal="center" vertical="center" shrinkToFit="1"/>
    </xf>
    <xf numFmtId="178" fontId="18" fillId="0" borderId="57" xfId="1" applyNumberFormat="1" applyFont="1" applyFill="1" applyBorder="1" applyAlignment="1">
      <alignment horizontal="center" vertical="center" shrinkToFit="1"/>
    </xf>
    <xf numFmtId="178" fontId="18" fillId="6" borderId="89" xfId="1" applyNumberFormat="1" applyFont="1" applyFill="1" applyBorder="1" applyAlignment="1">
      <alignment horizontal="center" vertical="center" shrinkToFit="1"/>
    </xf>
    <xf numFmtId="180" fontId="18" fillId="6" borderId="102" xfId="1" applyNumberFormat="1" applyFont="1" applyFill="1" applyBorder="1" applyAlignment="1">
      <alignment horizontal="center" vertical="center" shrinkToFit="1"/>
    </xf>
    <xf numFmtId="179" fontId="18" fillId="6" borderId="51" xfId="1" applyNumberFormat="1" applyFont="1" applyFill="1" applyBorder="1" applyAlignment="1">
      <alignment horizontal="center" vertical="center" wrapText="1" shrinkToFit="1"/>
    </xf>
    <xf numFmtId="179" fontId="18" fillId="6" borderId="51" xfId="1" applyNumberFormat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 shrinkToFit="1"/>
    </xf>
    <xf numFmtId="0" fontId="7" fillId="6" borderId="17" xfId="1" applyFont="1" applyFill="1" applyBorder="1" applyAlignment="1">
      <alignment horizontal="center" vertical="center" shrinkToFit="1"/>
    </xf>
    <xf numFmtId="0" fontId="7" fillId="6" borderId="18" xfId="1" applyFont="1" applyFill="1" applyBorder="1" applyAlignment="1">
      <alignment horizontal="center" vertical="center" shrinkToFit="1"/>
    </xf>
    <xf numFmtId="180" fontId="18" fillId="0" borderId="109" xfId="1" applyNumberFormat="1" applyFont="1" applyFill="1" applyBorder="1" applyAlignment="1">
      <alignment horizontal="center" vertical="center" shrinkToFit="1"/>
    </xf>
    <xf numFmtId="180" fontId="18" fillId="0" borderId="114" xfId="1" applyNumberFormat="1" applyFont="1" applyFill="1" applyBorder="1" applyAlignment="1">
      <alignment horizontal="center" vertical="center" shrinkToFit="1"/>
    </xf>
    <xf numFmtId="180" fontId="18" fillId="6" borderId="109" xfId="1" applyNumberFormat="1" applyFont="1" applyFill="1" applyBorder="1" applyAlignment="1">
      <alignment horizontal="center" vertical="center" shrinkToFit="1"/>
    </xf>
    <xf numFmtId="180" fontId="18" fillId="6" borderId="114" xfId="1" applyNumberFormat="1" applyFont="1" applyFill="1" applyBorder="1" applyAlignment="1">
      <alignment horizontal="center" vertical="center" shrinkToFit="1"/>
    </xf>
    <xf numFmtId="0" fontId="7" fillId="0" borderId="101" xfId="1" applyFont="1" applyFill="1" applyBorder="1" applyAlignment="1">
      <alignment horizontal="center" vertical="center" shrinkToFit="1"/>
    </xf>
    <xf numFmtId="0" fontId="7" fillId="0" borderId="96" xfId="1" applyFont="1" applyFill="1" applyBorder="1" applyAlignment="1">
      <alignment horizontal="center" vertical="center" shrinkToFit="1"/>
    </xf>
    <xf numFmtId="0" fontId="7" fillId="6" borderId="96" xfId="1" applyFont="1" applyFill="1" applyBorder="1" applyAlignment="1">
      <alignment horizontal="center" vertical="center" shrinkToFit="1"/>
    </xf>
    <xf numFmtId="0" fontId="7" fillId="6" borderId="84" xfId="1" applyFont="1" applyFill="1" applyBorder="1" applyAlignment="1">
      <alignment horizontal="center" vertical="center" shrinkToFit="1"/>
    </xf>
    <xf numFmtId="0" fontId="7" fillId="6" borderId="92" xfId="1" applyFont="1" applyFill="1" applyBorder="1" applyAlignment="1">
      <alignment horizontal="center" vertical="center" shrinkToFit="1"/>
    </xf>
    <xf numFmtId="180" fontId="18" fillId="0" borderId="107" xfId="1" applyNumberFormat="1" applyFont="1" applyFill="1" applyBorder="1" applyAlignment="1">
      <alignment horizontal="center" vertical="center" wrapText="1" shrinkToFit="1"/>
    </xf>
    <xf numFmtId="180" fontId="14" fillId="0" borderId="109" xfId="1" applyNumberFormat="1" applyFont="1" applyFill="1" applyBorder="1" applyAlignment="1">
      <alignment horizontal="center" vertical="center" wrapText="1" shrinkToFit="1"/>
    </xf>
    <xf numFmtId="180" fontId="18" fillId="0" borderId="114" xfId="1" applyNumberFormat="1" applyFont="1" applyFill="1" applyBorder="1" applyAlignment="1">
      <alignment horizontal="center" vertical="center" wrapText="1" shrinkToFit="1"/>
    </xf>
    <xf numFmtId="180" fontId="18" fillId="6" borderId="106" xfId="1" applyNumberFormat="1" applyFont="1" applyFill="1" applyBorder="1" applyAlignment="1">
      <alignment horizontal="center" vertical="center" wrapText="1" shrinkToFit="1"/>
    </xf>
    <xf numFmtId="180" fontId="18" fillId="6" borderId="109" xfId="1" applyNumberFormat="1" applyFont="1" applyFill="1" applyBorder="1" applyAlignment="1">
      <alignment horizontal="center" vertical="center" wrapText="1" shrinkToFit="1"/>
    </xf>
    <xf numFmtId="180" fontId="14" fillId="6" borderId="107" xfId="1" applyNumberFormat="1" applyFont="1" applyFill="1" applyBorder="1" applyAlignment="1">
      <alignment horizontal="center" vertical="center" wrapText="1" shrinkToFit="1"/>
    </xf>
    <xf numFmtId="180" fontId="18" fillId="6" borderId="114" xfId="1" applyNumberFormat="1" applyFont="1" applyFill="1" applyBorder="1" applyAlignment="1">
      <alignment horizontal="center" vertical="center" wrapText="1" shrinkToFit="1"/>
    </xf>
    <xf numFmtId="180" fontId="18" fillId="0" borderId="109" xfId="1" applyNumberFormat="1" applyFont="1" applyFill="1" applyBorder="1" applyAlignment="1">
      <alignment horizontal="center" vertical="center" wrapText="1" shrinkToFit="1"/>
    </xf>
    <xf numFmtId="180" fontId="14" fillId="0" borderId="107" xfId="1" applyNumberFormat="1" applyFont="1" applyFill="1" applyBorder="1" applyAlignment="1">
      <alignment horizontal="center" vertical="center" wrapText="1" shrinkToFit="1"/>
    </xf>
    <xf numFmtId="180" fontId="18" fillId="6" borderId="106" xfId="1" applyNumberFormat="1" applyFont="1" applyFill="1" applyBorder="1" applyAlignment="1">
      <alignment horizontal="center" vertical="center" shrinkToFit="1"/>
    </xf>
    <xf numFmtId="0" fontId="15" fillId="0" borderId="96" xfId="1" applyFont="1" applyFill="1" applyBorder="1" applyAlignment="1">
      <alignment horizontal="center" vertical="center" shrinkToFit="1"/>
    </xf>
    <xf numFmtId="0" fontId="7" fillId="6" borderId="101" xfId="1" applyFont="1" applyFill="1" applyBorder="1" applyAlignment="1">
      <alignment horizontal="center" vertical="center" shrinkToFit="1"/>
    </xf>
    <xf numFmtId="180" fontId="20" fillId="6" borderId="114" xfId="1" applyNumberFormat="1" applyFont="1" applyFill="1" applyBorder="1" applyAlignment="1">
      <alignment horizontal="center" vertical="center" shrinkToFit="1"/>
    </xf>
    <xf numFmtId="180" fontId="20" fillId="0" borderId="109" xfId="1" applyNumberFormat="1" applyFont="1" applyFill="1" applyBorder="1" applyAlignment="1">
      <alignment horizontal="center" vertical="center" shrinkToFit="1"/>
    </xf>
    <xf numFmtId="180" fontId="20" fillId="0" borderId="114" xfId="1" applyNumberFormat="1" applyFont="1" applyFill="1" applyBorder="1" applyAlignment="1">
      <alignment horizontal="center" vertical="center" shrinkToFit="1"/>
    </xf>
    <xf numFmtId="180" fontId="20" fillId="6" borderId="109" xfId="1" applyNumberFormat="1" applyFont="1" applyFill="1" applyBorder="1" applyAlignment="1">
      <alignment horizontal="center" vertical="center" shrinkToFit="1"/>
    </xf>
    <xf numFmtId="0" fontId="21" fillId="6" borderId="84" xfId="1" applyFont="1" applyFill="1" applyBorder="1" applyAlignment="1">
      <alignment horizontal="center" vertical="center" shrinkToFit="1"/>
    </xf>
    <xf numFmtId="0" fontId="21" fillId="0" borderId="96" xfId="1" applyFont="1" applyFill="1" applyBorder="1" applyAlignment="1">
      <alignment horizontal="center" vertical="center" shrinkToFit="1"/>
    </xf>
    <xf numFmtId="0" fontId="21" fillId="0" borderId="84" xfId="1" applyFont="1" applyFill="1" applyBorder="1" applyAlignment="1">
      <alignment horizontal="center" vertical="center" shrinkToFit="1"/>
    </xf>
    <xf numFmtId="0" fontId="21" fillId="6" borderId="96" xfId="1" applyFont="1" applyFill="1" applyBorder="1" applyAlignment="1">
      <alignment horizontal="center" vertical="center" shrinkToFit="1"/>
    </xf>
    <xf numFmtId="178" fontId="18" fillId="6" borderId="115" xfId="1" applyNumberFormat="1" applyFont="1" applyFill="1" applyBorder="1" applyAlignment="1">
      <alignment horizontal="center" vertical="center" shrinkToFit="1"/>
    </xf>
    <xf numFmtId="179" fontId="18" fillId="6" borderId="14" xfId="1" applyNumberFormat="1" applyFont="1" applyFill="1" applyBorder="1" applyAlignment="1">
      <alignment horizontal="center" vertical="center" shrinkToFit="1"/>
    </xf>
    <xf numFmtId="180" fontId="18" fillId="6" borderId="15" xfId="1" applyNumberFormat="1" applyFont="1" applyFill="1" applyBorder="1" applyAlignment="1">
      <alignment horizontal="center" vertical="center" shrinkToFit="1"/>
    </xf>
    <xf numFmtId="180" fontId="18" fillId="6" borderId="50" xfId="1" applyNumberFormat="1" applyFont="1" applyFill="1" applyBorder="1" applyAlignment="1">
      <alignment horizontal="center" vertical="center" shrinkToFit="1"/>
    </xf>
    <xf numFmtId="0" fontId="44" fillId="2" borderId="8" xfId="1" applyNumberFormat="1" applyFont="1" applyFill="1" applyBorder="1" applyAlignment="1">
      <alignment horizontal="center" vertical="center" wrapText="1"/>
    </xf>
    <xf numFmtId="0" fontId="44" fillId="2" borderId="6" xfId="1" applyNumberFormat="1" applyFont="1" applyFill="1" applyBorder="1" applyAlignment="1">
      <alignment horizontal="center" vertical="center" wrapText="1"/>
    </xf>
    <xf numFmtId="0" fontId="44" fillId="2" borderId="11" xfId="1" applyFont="1" applyFill="1" applyBorder="1" applyAlignment="1">
      <alignment horizontal="center" vertical="center" shrinkToFit="1"/>
    </xf>
    <xf numFmtId="0" fontId="44" fillId="2" borderId="12" xfId="1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2" fillId="0" borderId="108" xfId="1" applyFont="1" applyFill="1" applyBorder="1" applyAlignment="1">
      <alignment horizontal="center" vertical="center" shrinkToFit="1"/>
    </xf>
    <xf numFmtId="15" fontId="8" fillId="0" borderId="2" xfId="1" applyNumberFormat="1" applyFont="1" applyFill="1" applyBorder="1" applyAlignment="1">
      <alignment horizontal="center" vertical="center" shrinkToFit="1"/>
    </xf>
    <xf numFmtId="0" fontId="44" fillId="2" borderId="11" xfId="1" applyFont="1" applyFill="1" applyBorder="1" applyAlignment="1">
      <alignment horizontal="center" vertical="center"/>
    </xf>
    <xf numFmtId="0" fontId="44" fillId="2" borderId="6" xfId="1" applyFont="1" applyFill="1" applyBorder="1" applyAlignment="1">
      <alignment horizontal="center" vertical="center"/>
    </xf>
    <xf numFmtId="0" fontId="44" fillId="2" borderId="8" xfId="1" applyFont="1" applyFill="1" applyBorder="1" applyAlignment="1">
      <alignment horizontal="center" vertical="center"/>
    </xf>
    <xf numFmtId="0" fontId="44" fillId="2" borderId="8" xfId="1" applyFont="1" applyFill="1" applyBorder="1" applyAlignment="1">
      <alignment horizontal="center" vertical="center" wrapText="1"/>
    </xf>
    <xf numFmtId="0" fontId="44" fillId="2" borderId="6" xfId="1" applyFont="1" applyFill="1" applyBorder="1" applyAlignment="1">
      <alignment horizontal="center" vertical="center" wrapText="1"/>
    </xf>
    <xf numFmtId="0" fontId="44" fillId="2" borderId="9" xfId="1" applyFont="1" applyFill="1" applyBorder="1" applyAlignment="1">
      <alignment horizontal="center" vertical="center" wrapText="1"/>
    </xf>
    <xf numFmtId="0" fontId="44" fillId="2" borderId="11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wrapText="1" shrinkToFit="1"/>
    </xf>
  </cellXfs>
  <cellStyles count="14">
    <cellStyle name="Grey" xfId="4" xr:uid="{00000000-0005-0000-0000-000000000000}"/>
    <cellStyle name="Input [yellow]" xfId="5" xr:uid="{00000000-0005-0000-0000-000002000000}"/>
    <cellStyle name="Moeda [0]_PLDT" xfId="6" xr:uid="{00000000-0005-0000-0000-000003000000}"/>
    <cellStyle name="Moeda_PLDT" xfId="7" xr:uid="{00000000-0005-0000-0000-000004000000}"/>
    <cellStyle name="Normal - Style1" xfId="8" xr:uid="{00000000-0005-0000-0000-000006000000}"/>
    <cellStyle name="Normal 2" xfId="3" xr:uid="{00000000-0005-0000-0000-000007000000}"/>
    <cellStyle name="Percent [2]" xfId="9" xr:uid="{00000000-0005-0000-0000-000008000000}"/>
    <cellStyle name="Separador de milhares [0]_PLDT" xfId="10" xr:uid="{00000000-0005-0000-0000-000009000000}"/>
    <cellStyle name="Separador de milhares_PLDT" xfId="11" xr:uid="{00000000-0005-0000-0000-00000A000000}"/>
    <cellStyle name="ハイパーリンク" xfId="2" builtinId="8"/>
    <cellStyle name="標準" xfId="0" builtinId="0"/>
    <cellStyle name="標準 2" xfId="12" xr:uid="{00000000-0005-0000-0000-00000B000000}"/>
    <cellStyle name="標準 3" xfId="13" xr:uid="{00000000-0005-0000-0000-00000C000000}"/>
    <cellStyle name="標準_NOHHI SCHEDULE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523421</xdr:colOff>
      <xdr:row>0</xdr:row>
      <xdr:rowOff>39008</xdr:rowOff>
    </xdr:from>
    <xdr:to>
      <xdr:col>12</xdr:col>
      <xdr:colOff>961571</xdr:colOff>
      <xdr:row>0</xdr:row>
      <xdr:rowOff>467179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DA32A513-25FC-44F3-A2A8-AFD7C7EA96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6921" y="39008"/>
          <a:ext cx="438150" cy="428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95251</xdr:colOff>
      <xdr:row>0</xdr:row>
      <xdr:rowOff>38100</xdr:rowOff>
    </xdr:from>
    <xdr:to>
      <xdr:col>15</xdr:col>
      <xdr:colOff>538164</xdr:colOff>
      <xdr:row>0</xdr:row>
      <xdr:rowOff>457200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126" y="38100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822545</xdr:colOff>
      <xdr:row>0</xdr:row>
      <xdr:rowOff>33337</xdr:rowOff>
    </xdr:from>
    <xdr:to>
      <xdr:col>14</xdr:col>
      <xdr:colOff>1298795</xdr:colOff>
      <xdr:row>0</xdr:row>
      <xdr:rowOff>452437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233" y="33337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kusai.nagoya2@nohhi.co.jp" TargetMode="External"/><Relationship Id="rId1" Type="http://schemas.openxmlformats.org/officeDocument/2006/relationships/hyperlink" Target="mailto:export1@spllogistic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okusai.nagoya2@nohhi.co.jp" TargetMode="External"/><Relationship Id="rId1" Type="http://schemas.openxmlformats.org/officeDocument/2006/relationships/hyperlink" Target="mailto:export1@spllogistics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okusai.nagoya2@nohhi.co.jp" TargetMode="External"/><Relationship Id="rId1" Type="http://schemas.openxmlformats.org/officeDocument/2006/relationships/hyperlink" Target="mailto:export1@spllogistics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O67"/>
  <sheetViews>
    <sheetView tabSelected="1" zoomScale="80" zoomScaleNormal="80" zoomScaleSheetLayoutView="90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I6" sqref="I6:J6"/>
    </sheetView>
  </sheetViews>
  <sheetFormatPr defaultColWidth="5.36328125" defaultRowHeight="15" customHeight="1" x14ac:dyDescent="0.35"/>
  <cols>
    <col min="1" max="1" width="18.90625" style="229" customWidth="1"/>
    <col min="2" max="2" width="11.90625" style="261" customWidth="1"/>
    <col min="3" max="7" width="7" style="229" customWidth="1"/>
    <col min="8" max="8" width="7" style="260" customWidth="1"/>
    <col min="9" max="9" width="7" style="259" customWidth="1"/>
    <col min="10" max="10" width="7" style="229" customWidth="1"/>
    <col min="11" max="12" width="6.6328125" style="229" customWidth="1"/>
    <col min="13" max="13" width="24" style="229" customWidth="1"/>
    <col min="14" max="14" width="14.36328125" style="229" customWidth="1"/>
    <col min="15" max="18" width="7.08984375" style="229" customWidth="1"/>
    <col min="19" max="19" width="4.08984375" style="229" customWidth="1"/>
    <col min="20" max="21" width="7.08984375" style="229" customWidth="1"/>
    <col min="22" max="22" width="4.08984375" style="229" customWidth="1"/>
    <col min="23" max="24" width="6.90625" style="229" customWidth="1"/>
    <col min="25" max="25" width="4.08984375" style="229" customWidth="1"/>
    <col min="26" max="27" width="7" style="229" customWidth="1"/>
    <col min="28" max="28" width="4.08984375" style="229" customWidth="1"/>
    <col min="29" max="30" width="7.08984375" style="229" customWidth="1"/>
    <col min="31" max="31" width="4.08984375" style="229" customWidth="1"/>
    <col min="32" max="32" width="13.90625" style="229" customWidth="1"/>
    <col min="33" max="33" width="10.36328125" style="229" customWidth="1"/>
    <col min="34" max="34" width="12" style="229" customWidth="1"/>
    <col min="35" max="256" width="5.36328125" style="91"/>
    <col min="257" max="257" width="20.36328125" style="91" customWidth="1"/>
    <col min="258" max="258" width="10.36328125" style="91" customWidth="1"/>
    <col min="259" max="268" width="6.08984375" style="91" customWidth="1"/>
    <col min="269" max="269" width="21.7265625" style="91" bestFit="1" customWidth="1"/>
    <col min="270" max="270" width="10.90625" style="91" customWidth="1"/>
    <col min="271" max="288" width="6.08984375" style="91" customWidth="1"/>
    <col min="289" max="289" width="23.36328125" style="91" customWidth="1"/>
    <col min="290" max="290" width="9.26953125" style="91" bestFit="1" customWidth="1"/>
    <col min="291" max="512" width="5.36328125" style="91"/>
    <col min="513" max="513" width="20.36328125" style="91" customWidth="1"/>
    <col min="514" max="514" width="10.36328125" style="91" customWidth="1"/>
    <col min="515" max="524" width="6.08984375" style="91" customWidth="1"/>
    <col min="525" max="525" width="21.7265625" style="91" bestFit="1" customWidth="1"/>
    <col min="526" max="526" width="10.90625" style="91" customWidth="1"/>
    <col min="527" max="544" width="6.08984375" style="91" customWidth="1"/>
    <col min="545" max="545" width="23.36328125" style="91" customWidth="1"/>
    <col min="546" max="546" width="9.26953125" style="91" bestFit="1" customWidth="1"/>
    <col min="547" max="768" width="5.36328125" style="91"/>
    <col min="769" max="769" width="20.36328125" style="91" customWidth="1"/>
    <col min="770" max="770" width="10.36328125" style="91" customWidth="1"/>
    <col min="771" max="780" width="6.08984375" style="91" customWidth="1"/>
    <col min="781" max="781" width="21.7265625" style="91" bestFit="1" customWidth="1"/>
    <col min="782" max="782" width="10.90625" style="91" customWidth="1"/>
    <col min="783" max="800" width="6.08984375" style="91" customWidth="1"/>
    <col min="801" max="801" width="23.36328125" style="91" customWidth="1"/>
    <col min="802" max="802" width="9.26953125" style="91" bestFit="1" customWidth="1"/>
    <col min="803" max="1024" width="5.36328125" style="91"/>
    <col min="1025" max="1025" width="20.36328125" style="91" customWidth="1"/>
    <col min="1026" max="1026" width="10.36328125" style="91" customWidth="1"/>
    <col min="1027" max="1036" width="6.08984375" style="91" customWidth="1"/>
    <col min="1037" max="1037" width="21.7265625" style="91" bestFit="1" customWidth="1"/>
    <col min="1038" max="1038" width="10.90625" style="91" customWidth="1"/>
    <col min="1039" max="1056" width="6.08984375" style="91" customWidth="1"/>
    <col min="1057" max="1057" width="23.36328125" style="91" customWidth="1"/>
    <col min="1058" max="1058" width="9.26953125" style="91" bestFit="1" customWidth="1"/>
    <col min="1059" max="1280" width="5.36328125" style="91"/>
    <col min="1281" max="1281" width="20.36328125" style="91" customWidth="1"/>
    <col min="1282" max="1282" width="10.36328125" style="91" customWidth="1"/>
    <col min="1283" max="1292" width="6.08984375" style="91" customWidth="1"/>
    <col min="1293" max="1293" width="21.7265625" style="91" bestFit="1" customWidth="1"/>
    <col min="1294" max="1294" width="10.90625" style="91" customWidth="1"/>
    <col min="1295" max="1312" width="6.08984375" style="91" customWidth="1"/>
    <col min="1313" max="1313" width="23.36328125" style="91" customWidth="1"/>
    <col min="1314" max="1314" width="9.26953125" style="91" bestFit="1" customWidth="1"/>
    <col min="1315" max="1536" width="5.36328125" style="91"/>
    <col min="1537" max="1537" width="20.36328125" style="91" customWidth="1"/>
    <col min="1538" max="1538" width="10.36328125" style="91" customWidth="1"/>
    <col min="1539" max="1548" width="6.08984375" style="91" customWidth="1"/>
    <col min="1549" max="1549" width="21.7265625" style="91" bestFit="1" customWidth="1"/>
    <col min="1550" max="1550" width="10.90625" style="91" customWidth="1"/>
    <col min="1551" max="1568" width="6.08984375" style="91" customWidth="1"/>
    <col min="1569" max="1569" width="23.36328125" style="91" customWidth="1"/>
    <col min="1570" max="1570" width="9.26953125" style="91" bestFit="1" customWidth="1"/>
    <col min="1571" max="1792" width="5.36328125" style="91"/>
    <col min="1793" max="1793" width="20.36328125" style="91" customWidth="1"/>
    <col min="1794" max="1794" width="10.36328125" style="91" customWidth="1"/>
    <col min="1795" max="1804" width="6.08984375" style="91" customWidth="1"/>
    <col min="1805" max="1805" width="21.7265625" style="91" bestFit="1" customWidth="1"/>
    <col min="1806" max="1806" width="10.90625" style="91" customWidth="1"/>
    <col min="1807" max="1824" width="6.08984375" style="91" customWidth="1"/>
    <col min="1825" max="1825" width="23.36328125" style="91" customWidth="1"/>
    <col min="1826" max="1826" width="9.26953125" style="91" bestFit="1" customWidth="1"/>
    <col min="1827" max="2048" width="5.36328125" style="91"/>
    <col min="2049" max="2049" width="20.36328125" style="91" customWidth="1"/>
    <col min="2050" max="2050" width="10.36328125" style="91" customWidth="1"/>
    <col min="2051" max="2060" width="6.08984375" style="91" customWidth="1"/>
    <col min="2061" max="2061" width="21.7265625" style="91" bestFit="1" customWidth="1"/>
    <col min="2062" max="2062" width="10.90625" style="91" customWidth="1"/>
    <col min="2063" max="2080" width="6.08984375" style="91" customWidth="1"/>
    <col min="2081" max="2081" width="23.36328125" style="91" customWidth="1"/>
    <col min="2082" max="2082" width="9.26953125" style="91" bestFit="1" customWidth="1"/>
    <col min="2083" max="2304" width="5.36328125" style="91"/>
    <col min="2305" max="2305" width="20.36328125" style="91" customWidth="1"/>
    <col min="2306" max="2306" width="10.36328125" style="91" customWidth="1"/>
    <col min="2307" max="2316" width="6.08984375" style="91" customWidth="1"/>
    <col min="2317" max="2317" width="21.7265625" style="91" bestFit="1" customWidth="1"/>
    <col min="2318" max="2318" width="10.90625" style="91" customWidth="1"/>
    <col min="2319" max="2336" width="6.08984375" style="91" customWidth="1"/>
    <col min="2337" max="2337" width="23.36328125" style="91" customWidth="1"/>
    <col min="2338" max="2338" width="9.26953125" style="91" bestFit="1" customWidth="1"/>
    <col min="2339" max="2560" width="5.36328125" style="91"/>
    <col min="2561" max="2561" width="20.36328125" style="91" customWidth="1"/>
    <col min="2562" max="2562" width="10.36328125" style="91" customWidth="1"/>
    <col min="2563" max="2572" width="6.08984375" style="91" customWidth="1"/>
    <col min="2573" max="2573" width="21.7265625" style="91" bestFit="1" customWidth="1"/>
    <col min="2574" max="2574" width="10.90625" style="91" customWidth="1"/>
    <col min="2575" max="2592" width="6.08984375" style="91" customWidth="1"/>
    <col min="2593" max="2593" width="23.36328125" style="91" customWidth="1"/>
    <col min="2594" max="2594" width="9.26953125" style="91" bestFit="1" customWidth="1"/>
    <col min="2595" max="2816" width="5.36328125" style="91"/>
    <col min="2817" max="2817" width="20.36328125" style="91" customWidth="1"/>
    <col min="2818" max="2818" width="10.36328125" style="91" customWidth="1"/>
    <col min="2819" max="2828" width="6.08984375" style="91" customWidth="1"/>
    <col min="2829" max="2829" width="21.7265625" style="91" bestFit="1" customWidth="1"/>
    <col min="2830" max="2830" width="10.90625" style="91" customWidth="1"/>
    <col min="2831" max="2848" width="6.08984375" style="91" customWidth="1"/>
    <col min="2849" max="2849" width="23.36328125" style="91" customWidth="1"/>
    <col min="2850" max="2850" width="9.26953125" style="91" bestFit="1" customWidth="1"/>
    <col min="2851" max="3072" width="5.36328125" style="91"/>
    <col min="3073" max="3073" width="20.36328125" style="91" customWidth="1"/>
    <col min="3074" max="3074" width="10.36328125" style="91" customWidth="1"/>
    <col min="3075" max="3084" width="6.08984375" style="91" customWidth="1"/>
    <col min="3085" max="3085" width="21.7265625" style="91" bestFit="1" customWidth="1"/>
    <col min="3086" max="3086" width="10.90625" style="91" customWidth="1"/>
    <col min="3087" max="3104" width="6.08984375" style="91" customWidth="1"/>
    <col min="3105" max="3105" width="23.36328125" style="91" customWidth="1"/>
    <col min="3106" max="3106" width="9.26953125" style="91" bestFit="1" customWidth="1"/>
    <col min="3107" max="3328" width="5.36328125" style="91"/>
    <col min="3329" max="3329" width="20.36328125" style="91" customWidth="1"/>
    <col min="3330" max="3330" width="10.36328125" style="91" customWidth="1"/>
    <col min="3331" max="3340" width="6.08984375" style="91" customWidth="1"/>
    <col min="3341" max="3341" width="21.7265625" style="91" bestFit="1" customWidth="1"/>
    <col min="3342" max="3342" width="10.90625" style="91" customWidth="1"/>
    <col min="3343" max="3360" width="6.08984375" style="91" customWidth="1"/>
    <col min="3361" max="3361" width="23.36328125" style="91" customWidth="1"/>
    <col min="3362" max="3362" width="9.26953125" style="91" bestFit="1" customWidth="1"/>
    <col min="3363" max="3584" width="5.36328125" style="91"/>
    <col min="3585" max="3585" width="20.36328125" style="91" customWidth="1"/>
    <col min="3586" max="3586" width="10.36328125" style="91" customWidth="1"/>
    <col min="3587" max="3596" width="6.08984375" style="91" customWidth="1"/>
    <col min="3597" max="3597" width="21.7265625" style="91" bestFit="1" customWidth="1"/>
    <col min="3598" max="3598" width="10.90625" style="91" customWidth="1"/>
    <col min="3599" max="3616" width="6.08984375" style="91" customWidth="1"/>
    <col min="3617" max="3617" width="23.36328125" style="91" customWidth="1"/>
    <col min="3618" max="3618" width="9.26953125" style="91" bestFit="1" customWidth="1"/>
    <col min="3619" max="3840" width="5.36328125" style="91"/>
    <col min="3841" max="3841" width="20.36328125" style="91" customWidth="1"/>
    <col min="3842" max="3842" width="10.36328125" style="91" customWidth="1"/>
    <col min="3843" max="3852" width="6.08984375" style="91" customWidth="1"/>
    <col min="3853" max="3853" width="21.7265625" style="91" bestFit="1" customWidth="1"/>
    <col min="3854" max="3854" width="10.90625" style="91" customWidth="1"/>
    <col min="3855" max="3872" width="6.08984375" style="91" customWidth="1"/>
    <col min="3873" max="3873" width="23.36328125" style="91" customWidth="1"/>
    <col min="3874" max="3874" width="9.26953125" style="91" bestFit="1" customWidth="1"/>
    <col min="3875" max="4096" width="5.36328125" style="91"/>
    <col min="4097" max="4097" width="20.36328125" style="91" customWidth="1"/>
    <col min="4098" max="4098" width="10.36328125" style="91" customWidth="1"/>
    <col min="4099" max="4108" width="6.08984375" style="91" customWidth="1"/>
    <col min="4109" max="4109" width="21.7265625" style="91" bestFit="1" customWidth="1"/>
    <col min="4110" max="4110" width="10.90625" style="91" customWidth="1"/>
    <col min="4111" max="4128" width="6.08984375" style="91" customWidth="1"/>
    <col min="4129" max="4129" width="23.36328125" style="91" customWidth="1"/>
    <col min="4130" max="4130" width="9.26953125" style="91" bestFit="1" customWidth="1"/>
    <col min="4131" max="4352" width="5.36328125" style="91"/>
    <col min="4353" max="4353" width="20.36328125" style="91" customWidth="1"/>
    <col min="4354" max="4354" width="10.36328125" style="91" customWidth="1"/>
    <col min="4355" max="4364" width="6.08984375" style="91" customWidth="1"/>
    <col min="4365" max="4365" width="21.7265625" style="91" bestFit="1" customWidth="1"/>
    <col min="4366" max="4366" width="10.90625" style="91" customWidth="1"/>
    <col min="4367" max="4384" width="6.08984375" style="91" customWidth="1"/>
    <col min="4385" max="4385" width="23.36328125" style="91" customWidth="1"/>
    <col min="4386" max="4386" width="9.26953125" style="91" bestFit="1" customWidth="1"/>
    <col min="4387" max="4608" width="5.36328125" style="91"/>
    <col min="4609" max="4609" width="20.36328125" style="91" customWidth="1"/>
    <col min="4610" max="4610" width="10.36328125" style="91" customWidth="1"/>
    <col min="4611" max="4620" width="6.08984375" style="91" customWidth="1"/>
    <col min="4621" max="4621" width="21.7265625" style="91" bestFit="1" customWidth="1"/>
    <col min="4622" max="4622" width="10.90625" style="91" customWidth="1"/>
    <col min="4623" max="4640" width="6.08984375" style="91" customWidth="1"/>
    <col min="4641" max="4641" width="23.36328125" style="91" customWidth="1"/>
    <col min="4642" max="4642" width="9.26953125" style="91" bestFit="1" customWidth="1"/>
    <col min="4643" max="4864" width="5.36328125" style="91"/>
    <col min="4865" max="4865" width="20.36328125" style="91" customWidth="1"/>
    <col min="4866" max="4866" width="10.36328125" style="91" customWidth="1"/>
    <col min="4867" max="4876" width="6.08984375" style="91" customWidth="1"/>
    <col min="4877" max="4877" width="21.7265625" style="91" bestFit="1" customWidth="1"/>
    <col min="4878" max="4878" width="10.90625" style="91" customWidth="1"/>
    <col min="4879" max="4896" width="6.08984375" style="91" customWidth="1"/>
    <col min="4897" max="4897" width="23.36328125" style="91" customWidth="1"/>
    <col min="4898" max="4898" width="9.26953125" style="91" bestFit="1" customWidth="1"/>
    <col min="4899" max="5120" width="5.36328125" style="91"/>
    <col min="5121" max="5121" width="20.36328125" style="91" customWidth="1"/>
    <col min="5122" max="5122" width="10.36328125" style="91" customWidth="1"/>
    <col min="5123" max="5132" width="6.08984375" style="91" customWidth="1"/>
    <col min="5133" max="5133" width="21.7265625" style="91" bestFit="1" customWidth="1"/>
    <col min="5134" max="5134" width="10.90625" style="91" customWidth="1"/>
    <col min="5135" max="5152" width="6.08984375" style="91" customWidth="1"/>
    <col min="5153" max="5153" width="23.36328125" style="91" customWidth="1"/>
    <col min="5154" max="5154" width="9.26953125" style="91" bestFit="1" customWidth="1"/>
    <col min="5155" max="5376" width="5.36328125" style="91"/>
    <col min="5377" max="5377" width="20.36328125" style="91" customWidth="1"/>
    <col min="5378" max="5378" width="10.36328125" style="91" customWidth="1"/>
    <col min="5379" max="5388" width="6.08984375" style="91" customWidth="1"/>
    <col min="5389" max="5389" width="21.7265625" style="91" bestFit="1" customWidth="1"/>
    <col min="5390" max="5390" width="10.90625" style="91" customWidth="1"/>
    <col min="5391" max="5408" width="6.08984375" style="91" customWidth="1"/>
    <col min="5409" max="5409" width="23.36328125" style="91" customWidth="1"/>
    <col min="5410" max="5410" width="9.26953125" style="91" bestFit="1" customWidth="1"/>
    <col min="5411" max="5632" width="5.36328125" style="91"/>
    <col min="5633" max="5633" width="20.36328125" style="91" customWidth="1"/>
    <col min="5634" max="5634" width="10.36328125" style="91" customWidth="1"/>
    <col min="5635" max="5644" width="6.08984375" style="91" customWidth="1"/>
    <col min="5645" max="5645" width="21.7265625" style="91" bestFit="1" customWidth="1"/>
    <col min="5646" max="5646" width="10.90625" style="91" customWidth="1"/>
    <col min="5647" max="5664" width="6.08984375" style="91" customWidth="1"/>
    <col min="5665" max="5665" width="23.36328125" style="91" customWidth="1"/>
    <col min="5666" max="5666" width="9.26953125" style="91" bestFit="1" customWidth="1"/>
    <col min="5667" max="5888" width="5.36328125" style="91"/>
    <col min="5889" max="5889" width="20.36328125" style="91" customWidth="1"/>
    <col min="5890" max="5890" width="10.36328125" style="91" customWidth="1"/>
    <col min="5891" max="5900" width="6.08984375" style="91" customWidth="1"/>
    <col min="5901" max="5901" width="21.7265625" style="91" bestFit="1" customWidth="1"/>
    <col min="5902" max="5902" width="10.90625" style="91" customWidth="1"/>
    <col min="5903" max="5920" width="6.08984375" style="91" customWidth="1"/>
    <col min="5921" max="5921" width="23.36328125" style="91" customWidth="1"/>
    <col min="5922" max="5922" width="9.26953125" style="91" bestFit="1" customWidth="1"/>
    <col min="5923" max="6144" width="5.36328125" style="91"/>
    <col min="6145" max="6145" width="20.36328125" style="91" customWidth="1"/>
    <col min="6146" max="6146" width="10.36328125" style="91" customWidth="1"/>
    <col min="6147" max="6156" width="6.08984375" style="91" customWidth="1"/>
    <col min="6157" max="6157" width="21.7265625" style="91" bestFit="1" customWidth="1"/>
    <col min="6158" max="6158" width="10.90625" style="91" customWidth="1"/>
    <col min="6159" max="6176" width="6.08984375" style="91" customWidth="1"/>
    <col min="6177" max="6177" width="23.36328125" style="91" customWidth="1"/>
    <col min="6178" max="6178" width="9.26953125" style="91" bestFit="1" customWidth="1"/>
    <col min="6179" max="6400" width="5.36328125" style="91"/>
    <col min="6401" max="6401" width="20.36328125" style="91" customWidth="1"/>
    <col min="6402" max="6402" width="10.36328125" style="91" customWidth="1"/>
    <col min="6403" max="6412" width="6.08984375" style="91" customWidth="1"/>
    <col min="6413" max="6413" width="21.7265625" style="91" bestFit="1" customWidth="1"/>
    <col min="6414" max="6414" width="10.90625" style="91" customWidth="1"/>
    <col min="6415" max="6432" width="6.08984375" style="91" customWidth="1"/>
    <col min="6433" max="6433" width="23.36328125" style="91" customWidth="1"/>
    <col min="6434" max="6434" width="9.26953125" style="91" bestFit="1" customWidth="1"/>
    <col min="6435" max="6656" width="5.36328125" style="91"/>
    <col min="6657" max="6657" width="20.36328125" style="91" customWidth="1"/>
    <col min="6658" max="6658" width="10.36328125" style="91" customWidth="1"/>
    <col min="6659" max="6668" width="6.08984375" style="91" customWidth="1"/>
    <col min="6669" max="6669" width="21.7265625" style="91" bestFit="1" customWidth="1"/>
    <col min="6670" max="6670" width="10.90625" style="91" customWidth="1"/>
    <col min="6671" max="6688" width="6.08984375" style="91" customWidth="1"/>
    <col min="6689" max="6689" width="23.36328125" style="91" customWidth="1"/>
    <col min="6690" max="6690" width="9.26953125" style="91" bestFit="1" customWidth="1"/>
    <col min="6691" max="6912" width="5.36328125" style="91"/>
    <col min="6913" max="6913" width="20.36328125" style="91" customWidth="1"/>
    <col min="6914" max="6914" width="10.36328125" style="91" customWidth="1"/>
    <col min="6915" max="6924" width="6.08984375" style="91" customWidth="1"/>
    <col min="6925" max="6925" width="21.7265625" style="91" bestFit="1" customWidth="1"/>
    <col min="6926" max="6926" width="10.90625" style="91" customWidth="1"/>
    <col min="6927" max="6944" width="6.08984375" style="91" customWidth="1"/>
    <col min="6945" max="6945" width="23.36328125" style="91" customWidth="1"/>
    <col min="6946" max="6946" width="9.26953125" style="91" bestFit="1" customWidth="1"/>
    <col min="6947" max="7168" width="5.36328125" style="91"/>
    <col min="7169" max="7169" width="20.36328125" style="91" customWidth="1"/>
    <col min="7170" max="7170" width="10.36328125" style="91" customWidth="1"/>
    <col min="7171" max="7180" width="6.08984375" style="91" customWidth="1"/>
    <col min="7181" max="7181" width="21.7265625" style="91" bestFit="1" customWidth="1"/>
    <col min="7182" max="7182" width="10.90625" style="91" customWidth="1"/>
    <col min="7183" max="7200" width="6.08984375" style="91" customWidth="1"/>
    <col min="7201" max="7201" width="23.36328125" style="91" customWidth="1"/>
    <col min="7202" max="7202" width="9.26953125" style="91" bestFit="1" customWidth="1"/>
    <col min="7203" max="7424" width="5.36328125" style="91"/>
    <col min="7425" max="7425" width="20.36328125" style="91" customWidth="1"/>
    <col min="7426" max="7426" width="10.36328125" style="91" customWidth="1"/>
    <col min="7427" max="7436" width="6.08984375" style="91" customWidth="1"/>
    <col min="7437" max="7437" width="21.7265625" style="91" bestFit="1" customWidth="1"/>
    <col min="7438" max="7438" width="10.90625" style="91" customWidth="1"/>
    <col min="7439" max="7456" width="6.08984375" style="91" customWidth="1"/>
    <col min="7457" max="7457" width="23.36328125" style="91" customWidth="1"/>
    <col min="7458" max="7458" width="9.26953125" style="91" bestFit="1" customWidth="1"/>
    <col min="7459" max="7680" width="5.36328125" style="91"/>
    <col min="7681" max="7681" width="20.36328125" style="91" customWidth="1"/>
    <col min="7682" max="7682" width="10.36328125" style="91" customWidth="1"/>
    <col min="7683" max="7692" width="6.08984375" style="91" customWidth="1"/>
    <col min="7693" max="7693" width="21.7265625" style="91" bestFit="1" customWidth="1"/>
    <col min="7694" max="7694" width="10.90625" style="91" customWidth="1"/>
    <col min="7695" max="7712" width="6.08984375" style="91" customWidth="1"/>
    <col min="7713" max="7713" width="23.36328125" style="91" customWidth="1"/>
    <col min="7714" max="7714" width="9.26953125" style="91" bestFit="1" customWidth="1"/>
    <col min="7715" max="7936" width="5.36328125" style="91"/>
    <col min="7937" max="7937" width="20.36328125" style="91" customWidth="1"/>
    <col min="7938" max="7938" width="10.36328125" style="91" customWidth="1"/>
    <col min="7939" max="7948" width="6.08984375" style="91" customWidth="1"/>
    <col min="7949" max="7949" width="21.7265625" style="91" bestFit="1" customWidth="1"/>
    <col min="7950" max="7950" width="10.90625" style="91" customWidth="1"/>
    <col min="7951" max="7968" width="6.08984375" style="91" customWidth="1"/>
    <col min="7969" max="7969" width="23.36328125" style="91" customWidth="1"/>
    <col min="7970" max="7970" width="9.26953125" style="91" bestFit="1" customWidth="1"/>
    <col min="7971" max="8192" width="5.36328125" style="91"/>
    <col min="8193" max="8193" width="20.36328125" style="91" customWidth="1"/>
    <col min="8194" max="8194" width="10.36328125" style="91" customWidth="1"/>
    <col min="8195" max="8204" width="6.08984375" style="91" customWidth="1"/>
    <col min="8205" max="8205" width="21.7265625" style="91" bestFit="1" customWidth="1"/>
    <col min="8206" max="8206" width="10.90625" style="91" customWidth="1"/>
    <col min="8207" max="8224" width="6.08984375" style="91" customWidth="1"/>
    <col min="8225" max="8225" width="23.36328125" style="91" customWidth="1"/>
    <col min="8226" max="8226" width="9.26953125" style="91" bestFit="1" customWidth="1"/>
    <col min="8227" max="8448" width="5.36328125" style="91"/>
    <col min="8449" max="8449" width="20.36328125" style="91" customWidth="1"/>
    <col min="8450" max="8450" width="10.36328125" style="91" customWidth="1"/>
    <col min="8451" max="8460" width="6.08984375" style="91" customWidth="1"/>
    <col min="8461" max="8461" width="21.7265625" style="91" bestFit="1" customWidth="1"/>
    <col min="8462" max="8462" width="10.90625" style="91" customWidth="1"/>
    <col min="8463" max="8480" width="6.08984375" style="91" customWidth="1"/>
    <col min="8481" max="8481" width="23.36328125" style="91" customWidth="1"/>
    <col min="8482" max="8482" width="9.26953125" style="91" bestFit="1" customWidth="1"/>
    <col min="8483" max="8704" width="5.36328125" style="91"/>
    <col min="8705" max="8705" width="20.36328125" style="91" customWidth="1"/>
    <col min="8706" max="8706" width="10.36328125" style="91" customWidth="1"/>
    <col min="8707" max="8716" width="6.08984375" style="91" customWidth="1"/>
    <col min="8717" max="8717" width="21.7265625" style="91" bestFit="1" customWidth="1"/>
    <col min="8718" max="8718" width="10.90625" style="91" customWidth="1"/>
    <col min="8719" max="8736" width="6.08984375" style="91" customWidth="1"/>
    <col min="8737" max="8737" width="23.36328125" style="91" customWidth="1"/>
    <col min="8738" max="8738" width="9.26953125" style="91" bestFit="1" customWidth="1"/>
    <col min="8739" max="8960" width="5.36328125" style="91"/>
    <col min="8961" max="8961" width="20.36328125" style="91" customWidth="1"/>
    <col min="8962" max="8962" width="10.36328125" style="91" customWidth="1"/>
    <col min="8963" max="8972" width="6.08984375" style="91" customWidth="1"/>
    <col min="8973" max="8973" width="21.7265625" style="91" bestFit="1" customWidth="1"/>
    <col min="8974" max="8974" width="10.90625" style="91" customWidth="1"/>
    <col min="8975" max="8992" width="6.08984375" style="91" customWidth="1"/>
    <col min="8993" max="8993" width="23.36328125" style="91" customWidth="1"/>
    <col min="8994" max="8994" width="9.26953125" style="91" bestFit="1" customWidth="1"/>
    <col min="8995" max="9216" width="5.36328125" style="91"/>
    <col min="9217" max="9217" width="20.36328125" style="91" customWidth="1"/>
    <col min="9218" max="9218" width="10.36328125" style="91" customWidth="1"/>
    <col min="9219" max="9228" width="6.08984375" style="91" customWidth="1"/>
    <col min="9229" max="9229" width="21.7265625" style="91" bestFit="1" customWidth="1"/>
    <col min="9230" max="9230" width="10.90625" style="91" customWidth="1"/>
    <col min="9231" max="9248" width="6.08984375" style="91" customWidth="1"/>
    <col min="9249" max="9249" width="23.36328125" style="91" customWidth="1"/>
    <col min="9250" max="9250" width="9.26953125" style="91" bestFit="1" customWidth="1"/>
    <col min="9251" max="9472" width="5.36328125" style="91"/>
    <col min="9473" max="9473" width="20.36328125" style="91" customWidth="1"/>
    <col min="9474" max="9474" width="10.36328125" style="91" customWidth="1"/>
    <col min="9475" max="9484" width="6.08984375" style="91" customWidth="1"/>
    <col min="9485" max="9485" width="21.7265625" style="91" bestFit="1" customWidth="1"/>
    <col min="9486" max="9486" width="10.90625" style="91" customWidth="1"/>
    <col min="9487" max="9504" width="6.08984375" style="91" customWidth="1"/>
    <col min="9505" max="9505" width="23.36328125" style="91" customWidth="1"/>
    <col min="9506" max="9506" width="9.26953125" style="91" bestFit="1" customWidth="1"/>
    <col min="9507" max="9728" width="5.36328125" style="91"/>
    <col min="9729" max="9729" width="20.36328125" style="91" customWidth="1"/>
    <col min="9730" max="9730" width="10.36328125" style="91" customWidth="1"/>
    <col min="9731" max="9740" width="6.08984375" style="91" customWidth="1"/>
    <col min="9741" max="9741" width="21.7265625" style="91" bestFit="1" customWidth="1"/>
    <col min="9742" max="9742" width="10.90625" style="91" customWidth="1"/>
    <col min="9743" max="9760" width="6.08984375" style="91" customWidth="1"/>
    <col min="9761" max="9761" width="23.36328125" style="91" customWidth="1"/>
    <col min="9762" max="9762" width="9.26953125" style="91" bestFit="1" customWidth="1"/>
    <col min="9763" max="9984" width="5.36328125" style="91"/>
    <col min="9985" max="9985" width="20.36328125" style="91" customWidth="1"/>
    <col min="9986" max="9986" width="10.36328125" style="91" customWidth="1"/>
    <col min="9987" max="9996" width="6.08984375" style="91" customWidth="1"/>
    <col min="9997" max="9997" width="21.7265625" style="91" bestFit="1" customWidth="1"/>
    <col min="9998" max="9998" width="10.90625" style="91" customWidth="1"/>
    <col min="9999" max="10016" width="6.08984375" style="91" customWidth="1"/>
    <col min="10017" max="10017" width="23.36328125" style="91" customWidth="1"/>
    <col min="10018" max="10018" width="9.26953125" style="91" bestFit="1" customWidth="1"/>
    <col min="10019" max="10240" width="5.36328125" style="91"/>
    <col min="10241" max="10241" width="20.36328125" style="91" customWidth="1"/>
    <col min="10242" max="10242" width="10.36328125" style="91" customWidth="1"/>
    <col min="10243" max="10252" width="6.08984375" style="91" customWidth="1"/>
    <col min="10253" max="10253" width="21.7265625" style="91" bestFit="1" customWidth="1"/>
    <col min="10254" max="10254" width="10.90625" style="91" customWidth="1"/>
    <col min="10255" max="10272" width="6.08984375" style="91" customWidth="1"/>
    <col min="10273" max="10273" width="23.36328125" style="91" customWidth="1"/>
    <col min="10274" max="10274" width="9.26953125" style="91" bestFit="1" customWidth="1"/>
    <col min="10275" max="10496" width="5.36328125" style="91"/>
    <col min="10497" max="10497" width="20.36328125" style="91" customWidth="1"/>
    <col min="10498" max="10498" width="10.36328125" style="91" customWidth="1"/>
    <col min="10499" max="10508" width="6.08984375" style="91" customWidth="1"/>
    <col min="10509" max="10509" width="21.7265625" style="91" bestFit="1" customWidth="1"/>
    <col min="10510" max="10510" width="10.90625" style="91" customWidth="1"/>
    <col min="10511" max="10528" width="6.08984375" style="91" customWidth="1"/>
    <col min="10529" max="10529" width="23.36328125" style="91" customWidth="1"/>
    <col min="10530" max="10530" width="9.26953125" style="91" bestFit="1" customWidth="1"/>
    <col min="10531" max="10752" width="5.36328125" style="91"/>
    <col min="10753" max="10753" width="20.36328125" style="91" customWidth="1"/>
    <col min="10754" max="10754" width="10.36328125" style="91" customWidth="1"/>
    <col min="10755" max="10764" width="6.08984375" style="91" customWidth="1"/>
    <col min="10765" max="10765" width="21.7265625" style="91" bestFit="1" customWidth="1"/>
    <col min="10766" max="10766" width="10.90625" style="91" customWidth="1"/>
    <col min="10767" max="10784" width="6.08984375" style="91" customWidth="1"/>
    <col min="10785" max="10785" width="23.36328125" style="91" customWidth="1"/>
    <col min="10786" max="10786" width="9.26953125" style="91" bestFit="1" customWidth="1"/>
    <col min="10787" max="11008" width="5.36328125" style="91"/>
    <col min="11009" max="11009" width="20.36328125" style="91" customWidth="1"/>
    <col min="11010" max="11010" width="10.36328125" style="91" customWidth="1"/>
    <col min="11011" max="11020" width="6.08984375" style="91" customWidth="1"/>
    <col min="11021" max="11021" width="21.7265625" style="91" bestFit="1" customWidth="1"/>
    <col min="11022" max="11022" width="10.90625" style="91" customWidth="1"/>
    <col min="11023" max="11040" width="6.08984375" style="91" customWidth="1"/>
    <col min="11041" max="11041" width="23.36328125" style="91" customWidth="1"/>
    <col min="11042" max="11042" width="9.26953125" style="91" bestFit="1" customWidth="1"/>
    <col min="11043" max="11264" width="5.36328125" style="91"/>
    <col min="11265" max="11265" width="20.36328125" style="91" customWidth="1"/>
    <col min="11266" max="11266" width="10.36328125" style="91" customWidth="1"/>
    <col min="11267" max="11276" width="6.08984375" style="91" customWidth="1"/>
    <col min="11277" max="11277" width="21.7265625" style="91" bestFit="1" customWidth="1"/>
    <col min="11278" max="11278" width="10.90625" style="91" customWidth="1"/>
    <col min="11279" max="11296" width="6.08984375" style="91" customWidth="1"/>
    <col min="11297" max="11297" width="23.36328125" style="91" customWidth="1"/>
    <col min="11298" max="11298" width="9.26953125" style="91" bestFit="1" customWidth="1"/>
    <col min="11299" max="11520" width="5.36328125" style="91"/>
    <col min="11521" max="11521" width="20.36328125" style="91" customWidth="1"/>
    <col min="11522" max="11522" width="10.36328125" style="91" customWidth="1"/>
    <col min="11523" max="11532" width="6.08984375" style="91" customWidth="1"/>
    <col min="11533" max="11533" width="21.7265625" style="91" bestFit="1" customWidth="1"/>
    <col min="11534" max="11534" width="10.90625" style="91" customWidth="1"/>
    <col min="11535" max="11552" width="6.08984375" style="91" customWidth="1"/>
    <col min="11553" max="11553" width="23.36328125" style="91" customWidth="1"/>
    <col min="11554" max="11554" width="9.26953125" style="91" bestFit="1" customWidth="1"/>
    <col min="11555" max="11776" width="5.36328125" style="91"/>
    <col min="11777" max="11777" width="20.36328125" style="91" customWidth="1"/>
    <col min="11778" max="11778" width="10.36328125" style="91" customWidth="1"/>
    <col min="11779" max="11788" width="6.08984375" style="91" customWidth="1"/>
    <col min="11789" max="11789" width="21.7265625" style="91" bestFit="1" customWidth="1"/>
    <col min="11790" max="11790" width="10.90625" style="91" customWidth="1"/>
    <col min="11791" max="11808" width="6.08984375" style="91" customWidth="1"/>
    <col min="11809" max="11809" width="23.36328125" style="91" customWidth="1"/>
    <col min="11810" max="11810" width="9.26953125" style="91" bestFit="1" customWidth="1"/>
    <col min="11811" max="12032" width="5.36328125" style="91"/>
    <col min="12033" max="12033" width="20.36328125" style="91" customWidth="1"/>
    <col min="12034" max="12034" width="10.36328125" style="91" customWidth="1"/>
    <col min="12035" max="12044" width="6.08984375" style="91" customWidth="1"/>
    <col min="12045" max="12045" width="21.7265625" style="91" bestFit="1" customWidth="1"/>
    <col min="12046" max="12046" width="10.90625" style="91" customWidth="1"/>
    <col min="12047" max="12064" width="6.08984375" style="91" customWidth="1"/>
    <col min="12065" max="12065" width="23.36328125" style="91" customWidth="1"/>
    <col min="12066" max="12066" width="9.26953125" style="91" bestFit="1" customWidth="1"/>
    <col min="12067" max="12288" width="5.36328125" style="91"/>
    <col min="12289" max="12289" width="20.36328125" style="91" customWidth="1"/>
    <col min="12290" max="12290" width="10.36328125" style="91" customWidth="1"/>
    <col min="12291" max="12300" width="6.08984375" style="91" customWidth="1"/>
    <col min="12301" max="12301" width="21.7265625" style="91" bestFit="1" customWidth="1"/>
    <col min="12302" max="12302" width="10.90625" style="91" customWidth="1"/>
    <col min="12303" max="12320" width="6.08984375" style="91" customWidth="1"/>
    <col min="12321" max="12321" width="23.36328125" style="91" customWidth="1"/>
    <col min="12322" max="12322" width="9.26953125" style="91" bestFit="1" customWidth="1"/>
    <col min="12323" max="12544" width="5.36328125" style="91"/>
    <col min="12545" max="12545" width="20.36328125" style="91" customWidth="1"/>
    <col min="12546" max="12546" width="10.36328125" style="91" customWidth="1"/>
    <col min="12547" max="12556" width="6.08984375" style="91" customWidth="1"/>
    <col min="12557" max="12557" width="21.7265625" style="91" bestFit="1" customWidth="1"/>
    <col min="12558" max="12558" width="10.90625" style="91" customWidth="1"/>
    <col min="12559" max="12576" width="6.08984375" style="91" customWidth="1"/>
    <col min="12577" max="12577" width="23.36328125" style="91" customWidth="1"/>
    <col min="12578" max="12578" width="9.26953125" style="91" bestFit="1" customWidth="1"/>
    <col min="12579" max="12800" width="5.36328125" style="91"/>
    <col min="12801" max="12801" width="20.36328125" style="91" customWidth="1"/>
    <col min="12802" max="12802" width="10.36328125" style="91" customWidth="1"/>
    <col min="12803" max="12812" width="6.08984375" style="91" customWidth="1"/>
    <col min="12813" max="12813" width="21.7265625" style="91" bestFit="1" customWidth="1"/>
    <col min="12814" max="12814" width="10.90625" style="91" customWidth="1"/>
    <col min="12815" max="12832" width="6.08984375" style="91" customWidth="1"/>
    <col min="12833" max="12833" width="23.36328125" style="91" customWidth="1"/>
    <col min="12834" max="12834" width="9.26953125" style="91" bestFit="1" customWidth="1"/>
    <col min="12835" max="13056" width="5.36328125" style="91"/>
    <col min="13057" max="13057" width="20.36328125" style="91" customWidth="1"/>
    <col min="13058" max="13058" width="10.36328125" style="91" customWidth="1"/>
    <col min="13059" max="13068" width="6.08984375" style="91" customWidth="1"/>
    <col min="13069" max="13069" width="21.7265625" style="91" bestFit="1" customWidth="1"/>
    <col min="13070" max="13070" width="10.90625" style="91" customWidth="1"/>
    <col min="13071" max="13088" width="6.08984375" style="91" customWidth="1"/>
    <col min="13089" max="13089" width="23.36328125" style="91" customWidth="1"/>
    <col min="13090" max="13090" width="9.26953125" style="91" bestFit="1" customWidth="1"/>
    <col min="13091" max="13312" width="5.36328125" style="91"/>
    <col min="13313" max="13313" width="20.36328125" style="91" customWidth="1"/>
    <col min="13314" max="13314" width="10.36328125" style="91" customWidth="1"/>
    <col min="13315" max="13324" width="6.08984375" style="91" customWidth="1"/>
    <col min="13325" max="13325" width="21.7265625" style="91" bestFit="1" customWidth="1"/>
    <col min="13326" max="13326" width="10.90625" style="91" customWidth="1"/>
    <col min="13327" max="13344" width="6.08984375" style="91" customWidth="1"/>
    <col min="13345" max="13345" width="23.36328125" style="91" customWidth="1"/>
    <col min="13346" max="13346" width="9.26953125" style="91" bestFit="1" customWidth="1"/>
    <col min="13347" max="13568" width="5.36328125" style="91"/>
    <col min="13569" max="13569" width="20.36328125" style="91" customWidth="1"/>
    <col min="13570" max="13570" width="10.36328125" style="91" customWidth="1"/>
    <col min="13571" max="13580" width="6.08984375" style="91" customWidth="1"/>
    <col min="13581" max="13581" width="21.7265625" style="91" bestFit="1" customWidth="1"/>
    <col min="13582" max="13582" width="10.90625" style="91" customWidth="1"/>
    <col min="13583" max="13600" width="6.08984375" style="91" customWidth="1"/>
    <col min="13601" max="13601" width="23.36328125" style="91" customWidth="1"/>
    <col min="13602" max="13602" width="9.26953125" style="91" bestFit="1" customWidth="1"/>
    <col min="13603" max="13824" width="5.36328125" style="91"/>
    <col min="13825" max="13825" width="20.36328125" style="91" customWidth="1"/>
    <col min="13826" max="13826" width="10.36328125" style="91" customWidth="1"/>
    <col min="13827" max="13836" width="6.08984375" style="91" customWidth="1"/>
    <col min="13837" max="13837" width="21.7265625" style="91" bestFit="1" customWidth="1"/>
    <col min="13838" max="13838" width="10.90625" style="91" customWidth="1"/>
    <col min="13839" max="13856" width="6.08984375" style="91" customWidth="1"/>
    <col min="13857" max="13857" width="23.36328125" style="91" customWidth="1"/>
    <col min="13858" max="13858" width="9.26953125" style="91" bestFit="1" customWidth="1"/>
    <col min="13859" max="14080" width="5.36328125" style="91"/>
    <col min="14081" max="14081" width="20.36328125" style="91" customWidth="1"/>
    <col min="14082" max="14082" width="10.36328125" style="91" customWidth="1"/>
    <col min="14083" max="14092" width="6.08984375" style="91" customWidth="1"/>
    <col min="14093" max="14093" width="21.7265625" style="91" bestFit="1" customWidth="1"/>
    <col min="14094" max="14094" width="10.90625" style="91" customWidth="1"/>
    <col min="14095" max="14112" width="6.08984375" style="91" customWidth="1"/>
    <col min="14113" max="14113" width="23.36328125" style="91" customWidth="1"/>
    <col min="14114" max="14114" width="9.26953125" style="91" bestFit="1" customWidth="1"/>
    <col min="14115" max="14336" width="5.36328125" style="91"/>
    <col min="14337" max="14337" width="20.36328125" style="91" customWidth="1"/>
    <col min="14338" max="14338" width="10.36328125" style="91" customWidth="1"/>
    <col min="14339" max="14348" width="6.08984375" style="91" customWidth="1"/>
    <col min="14349" max="14349" width="21.7265625" style="91" bestFit="1" customWidth="1"/>
    <col min="14350" max="14350" width="10.90625" style="91" customWidth="1"/>
    <col min="14351" max="14368" width="6.08984375" style="91" customWidth="1"/>
    <col min="14369" max="14369" width="23.36328125" style="91" customWidth="1"/>
    <col min="14370" max="14370" width="9.26953125" style="91" bestFit="1" customWidth="1"/>
    <col min="14371" max="14592" width="5.36328125" style="91"/>
    <col min="14593" max="14593" width="20.36328125" style="91" customWidth="1"/>
    <col min="14594" max="14594" width="10.36328125" style="91" customWidth="1"/>
    <col min="14595" max="14604" width="6.08984375" style="91" customWidth="1"/>
    <col min="14605" max="14605" width="21.7265625" style="91" bestFit="1" customWidth="1"/>
    <col min="14606" max="14606" width="10.90625" style="91" customWidth="1"/>
    <col min="14607" max="14624" width="6.08984375" style="91" customWidth="1"/>
    <col min="14625" max="14625" width="23.36328125" style="91" customWidth="1"/>
    <col min="14626" max="14626" width="9.26953125" style="91" bestFit="1" customWidth="1"/>
    <col min="14627" max="14848" width="5.36328125" style="91"/>
    <col min="14849" max="14849" width="20.36328125" style="91" customWidth="1"/>
    <col min="14850" max="14850" width="10.36328125" style="91" customWidth="1"/>
    <col min="14851" max="14860" width="6.08984375" style="91" customWidth="1"/>
    <col min="14861" max="14861" width="21.7265625" style="91" bestFit="1" customWidth="1"/>
    <col min="14862" max="14862" width="10.90625" style="91" customWidth="1"/>
    <col min="14863" max="14880" width="6.08984375" style="91" customWidth="1"/>
    <col min="14881" max="14881" width="23.36328125" style="91" customWidth="1"/>
    <col min="14882" max="14882" width="9.26953125" style="91" bestFit="1" customWidth="1"/>
    <col min="14883" max="15104" width="5.36328125" style="91"/>
    <col min="15105" max="15105" width="20.36328125" style="91" customWidth="1"/>
    <col min="15106" max="15106" width="10.36328125" style="91" customWidth="1"/>
    <col min="15107" max="15116" width="6.08984375" style="91" customWidth="1"/>
    <col min="15117" max="15117" width="21.7265625" style="91" bestFit="1" customWidth="1"/>
    <col min="15118" max="15118" width="10.90625" style="91" customWidth="1"/>
    <col min="15119" max="15136" width="6.08984375" style="91" customWidth="1"/>
    <col min="15137" max="15137" width="23.36328125" style="91" customWidth="1"/>
    <col min="15138" max="15138" width="9.26953125" style="91" bestFit="1" customWidth="1"/>
    <col min="15139" max="15360" width="5.36328125" style="91"/>
    <col min="15361" max="15361" width="20.36328125" style="91" customWidth="1"/>
    <col min="15362" max="15362" width="10.36328125" style="91" customWidth="1"/>
    <col min="15363" max="15372" width="6.08984375" style="91" customWidth="1"/>
    <col min="15373" max="15373" width="21.7265625" style="91" bestFit="1" customWidth="1"/>
    <col min="15374" max="15374" width="10.90625" style="91" customWidth="1"/>
    <col min="15375" max="15392" width="6.08984375" style="91" customWidth="1"/>
    <col min="15393" max="15393" width="23.36328125" style="91" customWidth="1"/>
    <col min="15394" max="15394" width="9.26953125" style="91" bestFit="1" customWidth="1"/>
    <col min="15395" max="15616" width="5.36328125" style="91"/>
    <col min="15617" max="15617" width="20.36328125" style="91" customWidth="1"/>
    <col min="15618" max="15618" width="10.36328125" style="91" customWidth="1"/>
    <col min="15619" max="15628" width="6.08984375" style="91" customWidth="1"/>
    <col min="15629" max="15629" width="21.7265625" style="91" bestFit="1" customWidth="1"/>
    <col min="15630" max="15630" width="10.90625" style="91" customWidth="1"/>
    <col min="15631" max="15648" width="6.08984375" style="91" customWidth="1"/>
    <col min="15649" max="15649" width="23.36328125" style="91" customWidth="1"/>
    <col min="15650" max="15650" width="9.26953125" style="91" bestFit="1" customWidth="1"/>
    <col min="15651" max="15872" width="5.36328125" style="91"/>
    <col min="15873" max="15873" width="20.36328125" style="91" customWidth="1"/>
    <col min="15874" max="15874" width="10.36328125" style="91" customWidth="1"/>
    <col min="15875" max="15884" width="6.08984375" style="91" customWidth="1"/>
    <col min="15885" max="15885" width="21.7265625" style="91" bestFit="1" customWidth="1"/>
    <col min="15886" max="15886" width="10.90625" style="91" customWidth="1"/>
    <col min="15887" max="15904" width="6.08984375" style="91" customWidth="1"/>
    <col min="15905" max="15905" width="23.36328125" style="91" customWidth="1"/>
    <col min="15906" max="15906" width="9.26953125" style="91" bestFit="1" customWidth="1"/>
    <col min="15907" max="16128" width="5.36328125" style="91"/>
    <col min="16129" max="16129" width="20.36328125" style="91" customWidth="1"/>
    <col min="16130" max="16130" width="10.36328125" style="91" customWidth="1"/>
    <col min="16131" max="16140" width="6.08984375" style="91" customWidth="1"/>
    <col min="16141" max="16141" width="21.7265625" style="91" bestFit="1" customWidth="1"/>
    <col min="16142" max="16142" width="10.90625" style="91" customWidth="1"/>
    <col min="16143" max="16160" width="6.08984375" style="91" customWidth="1"/>
    <col min="16161" max="16161" width="23.36328125" style="91" customWidth="1"/>
    <col min="16162" max="16162" width="9.26953125" style="91" bestFit="1" customWidth="1"/>
    <col min="16163" max="16384" width="5.36328125" style="91"/>
  </cols>
  <sheetData>
    <row r="1" spans="1:39" s="1" customFormat="1" ht="40.9" customHeight="1" x14ac:dyDescent="0.2">
      <c r="A1" s="590" t="s">
        <v>94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</row>
    <row r="2" spans="1:39" s="1" customFormat="1" ht="15.65" customHeight="1" thickBot="1" x14ac:dyDescent="0.25">
      <c r="A2" s="591" t="s">
        <v>93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</row>
    <row r="3" spans="1:39" s="1" customFormat="1" ht="28.9" customHeight="1" x14ac:dyDescent="0.2">
      <c r="A3" s="592" t="s">
        <v>92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M3" s="2"/>
    </row>
    <row r="4" spans="1:39" s="1" customFormat="1" ht="18.649999999999999" customHeight="1" thickBot="1" x14ac:dyDescent="0.25">
      <c r="B4" s="3"/>
      <c r="D4" s="4"/>
      <c r="E4" s="4"/>
      <c r="F4" s="4"/>
      <c r="G4" s="4"/>
      <c r="H4" s="5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24"/>
      <c r="X4" s="9"/>
      <c r="Y4" s="9"/>
      <c r="Z4" s="9"/>
      <c r="AA4" s="9"/>
      <c r="AB4" s="9"/>
      <c r="AC4" s="9"/>
      <c r="AD4" s="9"/>
      <c r="AE4" s="9"/>
      <c r="AF4" s="10" t="s">
        <v>91</v>
      </c>
      <c r="AG4" s="593">
        <f ca="1">TODAY()</f>
        <v>44265</v>
      </c>
      <c r="AH4" s="593"/>
    </row>
    <row r="5" spans="1:39" s="1" customFormat="1" ht="30" customHeight="1" thickBot="1" x14ac:dyDescent="0.25">
      <c r="A5" s="11" t="s">
        <v>90</v>
      </c>
      <c r="B5" s="12"/>
      <c r="C5" s="323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9" s="23" customFormat="1" ht="32" customHeight="1" thickBot="1" x14ac:dyDescent="0.25">
      <c r="A6" s="322" t="s">
        <v>89</v>
      </c>
      <c r="B6" s="321" t="s">
        <v>88</v>
      </c>
      <c r="C6" s="594" t="s">
        <v>87</v>
      </c>
      <c r="D6" s="595"/>
      <c r="E6" s="596" t="s">
        <v>86</v>
      </c>
      <c r="F6" s="595"/>
      <c r="G6" s="596" t="s">
        <v>85</v>
      </c>
      <c r="H6" s="595"/>
      <c r="I6" s="597" t="s">
        <v>84</v>
      </c>
      <c r="J6" s="598"/>
      <c r="K6" s="597" t="s">
        <v>83</v>
      </c>
      <c r="L6" s="599"/>
      <c r="M6" s="320" t="s">
        <v>82</v>
      </c>
      <c r="N6" s="319" t="s">
        <v>81</v>
      </c>
      <c r="O6" s="597" t="s">
        <v>80</v>
      </c>
      <c r="P6" s="599"/>
      <c r="Q6" s="600" t="s">
        <v>79</v>
      </c>
      <c r="R6" s="587"/>
      <c r="S6" s="318" t="s">
        <v>74</v>
      </c>
      <c r="T6" s="586" t="s">
        <v>78</v>
      </c>
      <c r="U6" s="587"/>
      <c r="V6" s="318" t="s">
        <v>74</v>
      </c>
      <c r="W6" s="586" t="s">
        <v>77</v>
      </c>
      <c r="X6" s="587"/>
      <c r="Y6" s="317" t="s">
        <v>74</v>
      </c>
      <c r="Z6" s="586" t="s">
        <v>76</v>
      </c>
      <c r="AA6" s="587"/>
      <c r="AB6" s="317" t="s">
        <v>74</v>
      </c>
      <c r="AC6" s="586" t="s">
        <v>75</v>
      </c>
      <c r="AD6" s="587"/>
      <c r="AE6" s="317" t="s">
        <v>74</v>
      </c>
      <c r="AF6" s="316" t="s">
        <v>73</v>
      </c>
      <c r="AG6" s="588" t="s">
        <v>61</v>
      </c>
      <c r="AH6" s="589"/>
      <c r="AI6" s="315" t="s">
        <v>72</v>
      </c>
      <c r="AJ6" s="314" t="s">
        <v>71</v>
      </c>
    </row>
    <row r="7" spans="1:39" s="24" customFormat="1" ht="17.25" hidden="1" customHeight="1" x14ac:dyDescent="0.2">
      <c r="A7" s="48" t="s">
        <v>164</v>
      </c>
      <c r="B7" s="49"/>
      <c r="C7" s="311">
        <f>I7-6</f>
        <v>44246</v>
      </c>
      <c r="D7" s="35">
        <f t="shared" ref="D7:D8" si="0">I7</f>
        <v>44252</v>
      </c>
      <c r="E7" s="63">
        <f>I7-3</f>
        <v>44249</v>
      </c>
      <c r="F7" s="28">
        <f t="shared" ref="F7:F8" si="1">E7</f>
        <v>44249</v>
      </c>
      <c r="G7" s="29">
        <f>I7-2</f>
        <v>44250</v>
      </c>
      <c r="H7" s="28">
        <f t="shared" ref="H7:H8" si="2">G7</f>
        <v>44250</v>
      </c>
      <c r="I7" s="50">
        <v>44252</v>
      </c>
      <c r="J7" s="28">
        <f t="shared" ref="J7:J8" si="3">I7</f>
        <v>44252</v>
      </c>
      <c r="K7" s="51"/>
      <c r="L7" s="53"/>
      <c r="M7" s="310" t="s">
        <v>158</v>
      </c>
      <c r="N7" s="307" t="s">
        <v>158</v>
      </c>
      <c r="O7" s="36" t="s">
        <v>0</v>
      </c>
      <c r="P7" s="38" t="s">
        <v>158</v>
      </c>
      <c r="Q7" s="39">
        <f>$I$7+S7</f>
        <v>44263</v>
      </c>
      <c r="R7" s="30">
        <f>Q7</f>
        <v>44263</v>
      </c>
      <c r="S7" s="40">
        <v>11</v>
      </c>
      <c r="T7" s="41" t="s">
        <v>0</v>
      </c>
      <c r="U7" s="30" t="s">
        <v>0</v>
      </c>
      <c r="V7" s="471" t="s">
        <v>0</v>
      </c>
      <c r="W7" s="41">
        <f>$I$7+Y7</f>
        <v>44264</v>
      </c>
      <c r="X7" s="30">
        <f>W7</f>
        <v>44264</v>
      </c>
      <c r="Y7" s="40">
        <v>12</v>
      </c>
      <c r="Z7" s="41" t="s">
        <v>0</v>
      </c>
      <c r="AA7" s="30" t="s">
        <v>0</v>
      </c>
      <c r="AB7" s="40" t="s">
        <v>0</v>
      </c>
      <c r="AC7" s="41">
        <f>$I$7+AE7</f>
        <v>44266</v>
      </c>
      <c r="AD7" s="30">
        <f>AC7</f>
        <v>44266</v>
      </c>
      <c r="AE7" s="56">
        <v>14</v>
      </c>
      <c r="AF7" s="59" t="s">
        <v>33</v>
      </c>
      <c r="AG7" s="309" t="s">
        <v>70</v>
      </c>
      <c r="AH7" s="308"/>
      <c r="AI7" s="308" t="s">
        <v>69</v>
      </c>
      <c r="AJ7" s="268" t="s">
        <v>64</v>
      </c>
    </row>
    <row r="8" spans="1:39" s="24" customFormat="1" ht="17.25" hidden="1" customHeight="1" x14ac:dyDescent="0.2">
      <c r="A8" s="48" t="s">
        <v>68</v>
      </c>
      <c r="B8" s="49"/>
      <c r="C8" s="311">
        <f>I8-6</f>
        <v>44246</v>
      </c>
      <c r="D8" s="35">
        <f t="shared" si="0"/>
        <v>44252</v>
      </c>
      <c r="E8" s="63">
        <f>I8-3</f>
        <v>44249</v>
      </c>
      <c r="F8" s="37">
        <f t="shared" si="1"/>
        <v>44249</v>
      </c>
      <c r="G8" s="29">
        <f>I8-2</f>
        <v>44250</v>
      </c>
      <c r="H8" s="37">
        <f t="shared" si="2"/>
        <v>44250</v>
      </c>
      <c r="I8" s="50">
        <v>44252</v>
      </c>
      <c r="J8" s="37">
        <f t="shared" si="3"/>
        <v>44252</v>
      </c>
      <c r="K8" s="51">
        <f>I8+6</f>
        <v>44258</v>
      </c>
      <c r="L8" s="53">
        <f>K8</f>
        <v>44258</v>
      </c>
      <c r="M8" s="441" t="s">
        <v>165</v>
      </c>
      <c r="N8" s="307" t="s">
        <v>166</v>
      </c>
      <c r="O8" s="442"/>
      <c r="P8" s="38"/>
      <c r="Q8" s="469" t="s">
        <v>0</v>
      </c>
      <c r="R8" s="470" t="s">
        <v>0</v>
      </c>
      <c r="S8" s="471" t="s">
        <v>0</v>
      </c>
      <c r="T8" s="472">
        <f>$G$8+V8</f>
        <v>44264</v>
      </c>
      <c r="U8" s="35">
        <f>T8</f>
        <v>44264</v>
      </c>
      <c r="V8" s="471">
        <v>14</v>
      </c>
      <c r="W8" s="472" t="s">
        <v>0</v>
      </c>
      <c r="X8" s="470" t="s">
        <v>0</v>
      </c>
      <c r="Y8" s="471" t="s">
        <v>0</v>
      </c>
      <c r="Z8" s="472">
        <f>I8+AB8</f>
        <v>44264</v>
      </c>
      <c r="AA8" s="470">
        <f>Z8</f>
        <v>44264</v>
      </c>
      <c r="AB8" s="471">
        <v>12</v>
      </c>
      <c r="AC8" s="472" t="s">
        <v>0</v>
      </c>
      <c r="AD8" s="470" t="s">
        <v>0</v>
      </c>
      <c r="AE8" s="471" t="s">
        <v>0</v>
      </c>
      <c r="AF8" s="59" t="s">
        <v>63</v>
      </c>
      <c r="AG8" s="60" t="s">
        <v>167</v>
      </c>
      <c r="AH8" s="61" t="s">
        <v>168</v>
      </c>
      <c r="AI8" s="61"/>
      <c r="AJ8" s="62" t="s">
        <v>169</v>
      </c>
    </row>
    <row r="9" spans="1:39" s="24" customFormat="1" ht="12" hidden="1" customHeight="1" x14ac:dyDescent="0.2">
      <c r="A9" s="25" t="s">
        <v>163</v>
      </c>
      <c r="B9" s="26"/>
      <c r="C9" s="312">
        <f t="shared" ref="C9:C24" si="4">I9-3</f>
        <v>44246</v>
      </c>
      <c r="D9" s="30">
        <f>I9</f>
        <v>44249</v>
      </c>
      <c r="E9" s="27">
        <f>I9-4</f>
        <v>44245</v>
      </c>
      <c r="F9" s="28">
        <f>E9</f>
        <v>44245</v>
      </c>
      <c r="G9" s="64">
        <f>I9-1</f>
        <v>44248</v>
      </c>
      <c r="H9" s="28">
        <f>G9</f>
        <v>44248</v>
      </c>
      <c r="I9" s="50">
        <v>44249</v>
      </c>
      <c r="J9" s="28">
        <f>I9</f>
        <v>44249</v>
      </c>
      <c r="K9" s="31"/>
      <c r="L9" s="33"/>
      <c r="M9" s="30" t="s">
        <v>158</v>
      </c>
      <c r="N9" s="440" t="s">
        <v>158</v>
      </c>
      <c r="O9" s="366" t="s">
        <v>158</v>
      </c>
      <c r="P9" s="313" t="s">
        <v>158</v>
      </c>
      <c r="Q9" s="477">
        <f>$I$9+S9</f>
        <v>44261</v>
      </c>
      <c r="R9" s="35">
        <f>Q9</f>
        <v>44261</v>
      </c>
      <c r="S9" s="56">
        <v>12</v>
      </c>
      <c r="T9" s="55">
        <f>$I$9+V9</f>
        <v>44262</v>
      </c>
      <c r="U9" s="35">
        <f>T9</f>
        <v>44262</v>
      </c>
      <c r="V9" s="56">
        <v>13</v>
      </c>
      <c r="W9" s="55">
        <f>$I$9+Y9</f>
        <v>44264</v>
      </c>
      <c r="X9" s="35">
        <f>W9</f>
        <v>44264</v>
      </c>
      <c r="Y9" s="56">
        <v>15</v>
      </c>
      <c r="Z9" s="55" t="s">
        <v>0</v>
      </c>
      <c r="AA9" s="35" t="s">
        <v>0</v>
      </c>
      <c r="AB9" s="56" t="s">
        <v>0</v>
      </c>
      <c r="AC9" s="55">
        <f>$I$9+AE9</f>
        <v>44265</v>
      </c>
      <c r="AD9" s="35">
        <f>AC9</f>
        <v>44265</v>
      </c>
      <c r="AE9" s="56">
        <v>16</v>
      </c>
      <c r="AF9" s="44" t="s">
        <v>66</v>
      </c>
      <c r="AG9" s="45" t="s">
        <v>159</v>
      </c>
      <c r="AH9" s="46"/>
      <c r="AI9" s="46"/>
      <c r="AJ9" s="47" t="s">
        <v>160</v>
      </c>
    </row>
    <row r="10" spans="1:39" s="24" customFormat="1" ht="20.25" hidden="1" customHeight="1" thickBot="1" x14ac:dyDescent="0.25">
      <c r="A10" s="448" t="s">
        <v>161</v>
      </c>
      <c r="B10" s="449"/>
      <c r="C10" s="450">
        <f t="shared" si="4"/>
        <v>44246</v>
      </c>
      <c r="D10" s="303">
        <f t="shared" ref="D10" si="5">I10</f>
        <v>44249</v>
      </c>
      <c r="E10" s="451">
        <f>I10-4</f>
        <v>44245</v>
      </c>
      <c r="F10" s="305">
        <f t="shared" ref="F10:F26" si="6">E10</f>
        <v>44245</v>
      </c>
      <c r="G10" s="64">
        <f>I10-1</f>
        <v>44248</v>
      </c>
      <c r="H10" s="305">
        <f t="shared" ref="H10:H26" si="7">G10</f>
        <v>44248</v>
      </c>
      <c r="I10" s="50">
        <v>44249</v>
      </c>
      <c r="J10" s="305">
        <f t="shared" ref="J10:J26" si="8">I10</f>
        <v>44249</v>
      </c>
      <c r="K10" s="452"/>
      <c r="L10" s="453"/>
      <c r="M10" s="303" t="s">
        <v>158</v>
      </c>
      <c r="N10" s="454" t="s">
        <v>158</v>
      </c>
      <c r="O10" s="306" t="s">
        <v>158</v>
      </c>
      <c r="P10" s="304" t="s">
        <v>158</v>
      </c>
      <c r="Q10" s="473" t="s">
        <v>0</v>
      </c>
      <c r="R10" s="474" t="s">
        <v>0</v>
      </c>
      <c r="S10" s="475" t="s">
        <v>0</v>
      </c>
      <c r="T10" s="476" t="s">
        <v>0</v>
      </c>
      <c r="U10" s="474" t="s">
        <v>0</v>
      </c>
      <c r="V10" s="475" t="s">
        <v>0</v>
      </c>
      <c r="W10" s="476" t="s">
        <v>0</v>
      </c>
      <c r="X10" s="474" t="s">
        <v>0</v>
      </c>
      <c r="Y10" s="475" t="s">
        <v>0</v>
      </c>
      <c r="Z10" s="476">
        <f>$I$10+AB10</f>
        <v>44266</v>
      </c>
      <c r="AA10" s="474">
        <f t="shared" ref="AA10" si="9">Z10</f>
        <v>44266</v>
      </c>
      <c r="AB10" s="475">
        <v>17</v>
      </c>
      <c r="AC10" s="476" t="s">
        <v>0</v>
      </c>
      <c r="AD10" s="474" t="s">
        <v>0</v>
      </c>
      <c r="AE10" s="475" t="s">
        <v>0</v>
      </c>
      <c r="AF10" s="455" t="s">
        <v>66</v>
      </c>
      <c r="AG10" s="456" t="s">
        <v>159</v>
      </c>
      <c r="AH10" s="457" t="s">
        <v>162</v>
      </c>
      <c r="AI10" s="457"/>
      <c r="AJ10" s="458" t="s">
        <v>160</v>
      </c>
    </row>
    <row r="11" spans="1:39" s="24" customFormat="1" ht="15" customHeight="1" x14ac:dyDescent="0.2">
      <c r="A11" s="443" t="s">
        <v>205</v>
      </c>
      <c r="B11" s="444" t="s">
        <v>261</v>
      </c>
      <c r="C11" s="521">
        <f t="shared" si="4"/>
        <v>44256</v>
      </c>
      <c r="D11" s="403">
        <f>C11</f>
        <v>44256</v>
      </c>
      <c r="E11" s="399">
        <f>I11-3</f>
        <v>44256</v>
      </c>
      <c r="F11" s="403">
        <f>E11</f>
        <v>44256</v>
      </c>
      <c r="G11" s="401">
        <f t="shared" ref="G11:G28" si="10">E11+1</f>
        <v>44257</v>
      </c>
      <c r="H11" s="403">
        <f>G11</f>
        <v>44257</v>
      </c>
      <c r="I11" s="278">
        <f>I10+10</f>
        <v>44259</v>
      </c>
      <c r="J11" s="445">
        <f>I11</f>
        <v>44259</v>
      </c>
      <c r="K11" s="189" t="s">
        <v>0</v>
      </c>
      <c r="L11" s="191" t="s">
        <v>0</v>
      </c>
      <c r="M11" s="273" t="s">
        <v>210</v>
      </c>
      <c r="N11" s="463" t="s">
        <v>211</v>
      </c>
      <c r="O11" s="188" t="s">
        <v>0</v>
      </c>
      <c r="P11" s="191" t="s">
        <v>0</v>
      </c>
      <c r="Q11" s="446">
        <f>I11+S11</f>
        <v>44271</v>
      </c>
      <c r="R11" s="190">
        <f>Q11</f>
        <v>44271</v>
      </c>
      <c r="S11" s="249">
        <f>$S$9</f>
        <v>12</v>
      </c>
      <c r="T11" s="188">
        <f>I11+V11</f>
        <v>44272</v>
      </c>
      <c r="U11" s="190">
        <f>T11</f>
        <v>44272</v>
      </c>
      <c r="V11" s="249">
        <f>V9</f>
        <v>13</v>
      </c>
      <c r="W11" s="188">
        <f>I11+Y11</f>
        <v>44274</v>
      </c>
      <c r="X11" s="190">
        <f>W11</f>
        <v>44274</v>
      </c>
      <c r="Y11" s="249">
        <f>Y9</f>
        <v>15</v>
      </c>
      <c r="Z11" s="188" t="s">
        <v>0</v>
      </c>
      <c r="AA11" s="190" t="str">
        <f>Z11</f>
        <v>-</v>
      </c>
      <c r="AB11" s="249" t="s">
        <v>0</v>
      </c>
      <c r="AC11" s="188">
        <f>I11+AE11</f>
        <v>44275</v>
      </c>
      <c r="AD11" s="190">
        <f>AC11</f>
        <v>44275</v>
      </c>
      <c r="AE11" s="249">
        <f>AE9</f>
        <v>16</v>
      </c>
      <c r="AF11" s="395" t="s">
        <v>97</v>
      </c>
      <c r="AG11" s="447" t="s">
        <v>65</v>
      </c>
      <c r="AH11" s="459"/>
      <c r="AI11" s="459"/>
      <c r="AJ11" s="47" t="s">
        <v>113</v>
      </c>
    </row>
    <row r="12" spans="1:39" s="24" customFormat="1" ht="15" customHeight="1" x14ac:dyDescent="0.2">
      <c r="A12" s="416" t="s">
        <v>205</v>
      </c>
      <c r="B12" s="417" t="s">
        <v>262</v>
      </c>
      <c r="C12" s="120">
        <f t="shared" si="4"/>
        <v>44256</v>
      </c>
      <c r="D12" s="115">
        <f>C12</f>
        <v>44256</v>
      </c>
      <c r="E12" s="523">
        <f>I12-3</f>
        <v>44256</v>
      </c>
      <c r="F12" s="524">
        <f>E12</f>
        <v>44256</v>
      </c>
      <c r="G12" s="114">
        <f t="shared" si="10"/>
        <v>44257</v>
      </c>
      <c r="H12" s="115">
        <f>G12</f>
        <v>44257</v>
      </c>
      <c r="I12" s="113">
        <f>I10+10</f>
        <v>44259</v>
      </c>
      <c r="J12" s="277">
        <f>I12</f>
        <v>44259</v>
      </c>
      <c r="K12" s="116" t="s">
        <v>0</v>
      </c>
      <c r="L12" s="117" t="s">
        <v>0</v>
      </c>
      <c r="M12" s="267" t="s">
        <v>67</v>
      </c>
      <c r="N12" s="266" t="s">
        <v>223</v>
      </c>
      <c r="O12" s="114" t="s">
        <v>0</v>
      </c>
      <c r="P12" s="117" t="s">
        <v>0</v>
      </c>
      <c r="Q12" s="495" t="s">
        <v>0</v>
      </c>
      <c r="R12" s="115" t="str">
        <f>Q12</f>
        <v>-</v>
      </c>
      <c r="S12" s="121" t="s">
        <v>0</v>
      </c>
      <c r="T12" s="114" t="s">
        <v>0</v>
      </c>
      <c r="U12" s="115" t="str">
        <f>T12</f>
        <v>-</v>
      </c>
      <c r="V12" s="121" t="s">
        <v>0</v>
      </c>
      <c r="W12" s="114" t="s">
        <v>0</v>
      </c>
      <c r="X12" s="115" t="str">
        <f>W12</f>
        <v>-</v>
      </c>
      <c r="Y12" s="121" t="s">
        <v>0</v>
      </c>
      <c r="Z12" s="496">
        <f>I12+AB12</f>
        <v>44276</v>
      </c>
      <c r="AA12" s="497">
        <f>Z12</f>
        <v>44276</v>
      </c>
      <c r="AB12" s="498">
        <f>AB10</f>
        <v>17</v>
      </c>
      <c r="AC12" s="114" t="s">
        <v>0</v>
      </c>
      <c r="AD12" s="115" t="str">
        <f>AC12</f>
        <v>-</v>
      </c>
      <c r="AE12" s="121" t="s">
        <v>0</v>
      </c>
      <c r="AF12" s="124" t="s">
        <v>97</v>
      </c>
      <c r="AG12" s="125" t="s">
        <v>65</v>
      </c>
      <c r="AH12" s="126" t="s">
        <v>116</v>
      </c>
      <c r="AI12" s="127"/>
      <c r="AJ12" s="128" t="s">
        <v>113</v>
      </c>
    </row>
    <row r="13" spans="1:39" s="24" customFormat="1" ht="15.75" customHeight="1" x14ac:dyDescent="0.2">
      <c r="A13" s="418" t="s">
        <v>268</v>
      </c>
      <c r="B13" s="419" t="s">
        <v>269</v>
      </c>
      <c r="C13" s="347">
        <f t="shared" si="4"/>
        <v>44263</v>
      </c>
      <c r="D13" s="339">
        <f t="shared" ref="D13:D26" si="11">C13</f>
        <v>44263</v>
      </c>
      <c r="E13" s="340">
        <f t="shared" ref="E13:E18" si="12">I13-4</f>
        <v>44262</v>
      </c>
      <c r="F13" s="339">
        <f t="shared" si="6"/>
        <v>44262</v>
      </c>
      <c r="G13" s="337">
        <f t="shared" si="10"/>
        <v>44263</v>
      </c>
      <c r="H13" s="339">
        <f t="shared" si="7"/>
        <v>44263</v>
      </c>
      <c r="I13" s="272">
        <f>I7+14</f>
        <v>44266</v>
      </c>
      <c r="J13" s="271">
        <f t="shared" si="8"/>
        <v>44266</v>
      </c>
      <c r="K13" s="340" t="s">
        <v>0</v>
      </c>
      <c r="L13" s="346" t="s">
        <v>0</v>
      </c>
      <c r="M13" s="273" t="s">
        <v>1</v>
      </c>
      <c r="N13" s="499" t="s">
        <v>0</v>
      </c>
      <c r="O13" s="337" t="s">
        <v>0</v>
      </c>
      <c r="P13" s="346" t="s">
        <v>0</v>
      </c>
      <c r="Q13" s="404">
        <f>I13+S13</f>
        <v>44277</v>
      </c>
      <c r="R13" s="339">
        <f t="shared" ref="R13:R26" si="13">Q13</f>
        <v>44277</v>
      </c>
      <c r="S13" s="270">
        <f>$S$7</f>
        <v>11</v>
      </c>
      <c r="T13" s="337" t="s">
        <v>0</v>
      </c>
      <c r="U13" s="339" t="str">
        <f t="shared" ref="U13:U26" si="14">T13</f>
        <v>-</v>
      </c>
      <c r="V13" s="270" t="str">
        <f>$V$7</f>
        <v>-</v>
      </c>
      <c r="W13" s="337">
        <f>I13+Y13</f>
        <v>44278</v>
      </c>
      <c r="X13" s="339">
        <f t="shared" ref="X13:X26" si="15">W13</f>
        <v>44278</v>
      </c>
      <c r="Y13" s="270">
        <f>$Y$7</f>
        <v>12</v>
      </c>
      <c r="Z13" s="337" t="s">
        <v>0</v>
      </c>
      <c r="AA13" s="339" t="str">
        <f t="shared" ref="AA13:AA26" si="16">Z13</f>
        <v>-</v>
      </c>
      <c r="AB13" s="270" t="s">
        <v>0</v>
      </c>
      <c r="AC13" s="337">
        <f>I13+AE13</f>
        <v>44280</v>
      </c>
      <c r="AD13" s="339">
        <f t="shared" ref="AD13:AD26" si="17">AC13</f>
        <v>44280</v>
      </c>
      <c r="AE13" s="270">
        <f>$AE$7</f>
        <v>14</v>
      </c>
      <c r="AF13" s="269" t="s">
        <v>63</v>
      </c>
      <c r="AG13" s="125" t="s">
        <v>65</v>
      </c>
      <c r="AH13" s="302"/>
      <c r="AI13" s="269" t="s">
        <v>117</v>
      </c>
      <c r="AJ13" s="62" t="s">
        <v>114</v>
      </c>
    </row>
    <row r="14" spans="1:39" s="361" customFormat="1" ht="17.5" customHeight="1" thickBot="1" x14ac:dyDescent="0.4">
      <c r="A14" s="438" t="s">
        <v>268</v>
      </c>
      <c r="B14" s="500" t="s">
        <v>269</v>
      </c>
      <c r="C14" s="243">
        <f t="shared" si="4"/>
        <v>44263</v>
      </c>
      <c r="D14" s="197">
        <f t="shared" si="11"/>
        <v>44263</v>
      </c>
      <c r="E14" s="525">
        <f t="shared" si="12"/>
        <v>44262</v>
      </c>
      <c r="F14" s="526">
        <f t="shared" si="6"/>
        <v>44262</v>
      </c>
      <c r="G14" s="199">
        <f t="shared" si="10"/>
        <v>44263</v>
      </c>
      <c r="H14" s="197">
        <f t="shared" si="7"/>
        <v>44263</v>
      </c>
      <c r="I14" s="235">
        <f>I8+14</f>
        <v>44266</v>
      </c>
      <c r="J14" s="236">
        <f t="shared" si="8"/>
        <v>44266</v>
      </c>
      <c r="K14" s="196">
        <f>I14+6</f>
        <v>44272</v>
      </c>
      <c r="L14" s="245">
        <f>K14</f>
        <v>44272</v>
      </c>
      <c r="M14" s="501" t="s">
        <v>270</v>
      </c>
      <c r="N14" s="502" t="s">
        <v>271</v>
      </c>
      <c r="O14" s="503">
        <f>K14+3</f>
        <v>44275</v>
      </c>
      <c r="P14" s="245">
        <f>O14</f>
        <v>44275</v>
      </c>
      <c r="Q14" s="199" t="s">
        <v>0</v>
      </c>
      <c r="R14" s="197" t="str">
        <f t="shared" si="13"/>
        <v>-</v>
      </c>
      <c r="S14" s="242" t="s">
        <v>0</v>
      </c>
      <c r="T14" s="199" t="s">
        <v>0</v>
      </c>
      <c r="U14" s="197" t="str">
        <f t="shared" si="14"/>
        <v>-</v>
      </c>
      <c r="V14" s="242" t="s">
        <v>0</v>
      </c>
      <c r="W14" s="199" t="s">
        <v>0</v>
      </c>
      <c r="X14" s="197" t="str">
        <f t="shared" si="15"/>
        <v>-</v>
      </c>
      <c r="Y14" s="242" t="s">
        <v>0</v>
      </c>
      <c r="Z14" s="199">
        <f>I14+AB14</f>
        <v>44278</v>
      </c>
      <c r="AA14" s="197">
        <f t="shared" si="16"/>
        <v>44278</v>
      </c>
      <c r="AB14" s="242">
        <f>$AB$8</f>
        <v>12</v>
      </c>
      <c r="AC14" s="199" t="s">
        <v>0</v>
      </c>
      <c r="AD14" s="197" t="str">
        <f t="shared" si="17"/>
        <v>-</v>
      </c>
      <c r="AE14" s="242" t="s">
        <v>0</v>
      </c>
      <c r="AF14" s="241" t="s">
        <v>63</v>
      </c>
      <c r="AG14" s="465" t="s">
        <v>62</v>
      </c>
      <c r="AH14" s="466" t="s">
        <v>118</v>
      </c>
      <c r="AI14" s="241" t="s">
        <v>156</v>
      </c>
      <c r="AJ14" s="265" t="s">
        <v>112</v>
      </c>
    </row>
    <row r="15" spans="1:39" ht="17.5" customHeight="1" x14ac:dyDescent="0.35">
      <c r="A15" s="420" t="s">
        <v>182</v>
      </c>
      <c r="B15" s="421" t="s">
        <v>263</v>
      </c>
      <c r="C15" s="522">
        <f t="shared" si="4"/>
        <v>44264</v>
      </c>
      <c r="D15" s="413">
        <f>C15</f>
        <v>44264</v>
      </c>
      <c r="E15" s="410">
        <f t="shared" si="12"/>
        <v>44263</v>
      </c>
      <c r="F15" s="413">
        <f>E15</f>
        <v>44263</v>
      </c>
      <c r="G15" s="414">
        <f t="shared" si="10"/>
        <v>44264</v>
      </c>
      <c r="H15" s="413">
        <f>G15</f>
        <v>44264</v>
      </c>
      <c r="I15" s="409">
        <f>I11+8</f>
        <v>44267</v>
      </c>
      <c r="J15" s="408">
        <f>I15</f>
        <v>44267</v>
      </c>
      <c r="K15" s="410" t="s">
        <v>0</v>
      </c>
      <c r="L15" s="411" t="s">
        <v>0</v>
      </c>
      <c r="M15" s="431" t="s">
        <v>210</v>
      </c>
      <c r="N15" s="432" t="s">
        <v>0</v>
      </c>
      <c r="O15" s="414" t="s">
        <v>0</v>
      </c>
      <c r="P15" s="411" t="s">
        <v>0</v>
      </c>
      <c r="Q15" s="412">
        <f>I15+S15</f>
        <v>44279</v>
      </c>
      <c r="R15" s="413">
        <f>Q15</f>
        <v>44279</v>
      </c>
      <c r="S15" s="406">
        <f>S9</f>
        <v>12</v>
      </c>
      <c r="T15" s="414">
        <f>I15+V15</f>
        <v>44280</v>
      </c>
      <c r="U15" s="413">
        <f>T15</f>
        <v>44280</v>
      </c>
      <c r="V15" s="406">
        <f>V9</f>
        <v>13</v>
      </c>
      <c r="W15" s="414">
        <f>I15+Y15</f>
        <v>44282</v>
      </c>
      <c r="X15" s="413">
        <f>W15</f>
        <v>44282</v>
      </c>
      <c r="Y15" s="406">
        <f>Y9</f>
        <v>15</v>
      </c>
      <c r="Z15" s="414" t="s">
        <v>0</v>
      </c>
      <c r="AA15" s="413" t="str">
        <f>Z15</f>
        <v>-</v>
      </c>
      <c r="AB15" s="406" t="s">
        <v>0</v>
      </c>
      <c r="AC15" s="414">
        <f>I15+AE15</f>
        <v>44283</v>
      </c>
      <c r="AD15" s="413">
        <f>AC15</f>
        <v>44283</v>
      </c>
      <c r="AE15" s="406">
        <f>AE9</f>
        <v>16</v>
      </c>
      <c r="AF15" s="433" t="s">
        <v>97</v>
      </c>
      <c r="AG15" s="299" t="s">
        <v>65</v>
      </c>
      <c r="AH15" s="504"/>
      <c r="AI15" s="504"/>
      <c r="AJ15" s="434" t="s">
        <v>113</v>
      </c>
    </row>
    <row r="16" spans="1:39" ht="17.5" customHeight="1" x14ac:dyDescent="0.35">
      <c r="A16" s="160" t="s">
        <v>182</v>
      </c>
      <c r="B16" s="505" t="s">
        <v>263</v>
      </c>
      <c r="C16" s="165">
        <f t="shared" si="4"/>
        <v>44264</v>
      </c>
      <c r="D16" s="163">
        <f>C16</f>
        <v>44264</v>
      </c>
      <c r="E16" s="527">
        <f t="shared" si="12"/>
        <v>44263</v>
      </c>
      <c r="F16" s="528">
        <f>E16</f>
        <v>44263</v>
      </c>
      <c r="G16" s="162">
        <f t="shared" si="10"/>
        <v>44264</v>
      </c>
      <c r="H16" s="163">
        <f>G16</f>
        <v>44264</v>
      </c>
      <c r="I16" s="255">
        <f>I12+8</f>
        <v>44267</v>
      </c>
      <c r="J16" s="285">
        <f>I16</f>
        <v>44267</v>
      </c>
      <c r="K16" s="175" t="s">
        <v>0</v>
      </c>
      <c r="L16" s="164" t="s">
        <v>0</v>
      </c>
      <c r="M16" s="460" t="s">
        <v>67</v>
      </c>
      <c r="N16" s="461" t="s">
        <v>0</v>
      </c>
      <c r="O16" s="162" t="s">
        <v>0</v>
      </c>
      <c r="P16" s="164" t="s">
        <v>0</v>
      </c>
      <c r="Q16" s="506" t="s">
        <v>0</v>
      </c>
      <c r="R16" s="163" t="str">
        <f>Q16</f>
        <v>-</v>
      </c>
      <c r="S16" s="166" t="s">
        <v>0</v>
      </c>
      <c r="T16" s="162" t="s">
        <v>0</v>
      </c>
      <c r="U16" s="163" t="str">
        <f>T16</f>
        <v>-</v>
      </c>
      <c r="V16" s="166" t="s">
        <v>0</v>
      </c>
      <c r="W16" s="162" t="s">
        <v>0</v>
      </c>
      <c r="X16" s="163" t="str">
        <f>W16</f>
        <v>-</v>
      </c>
      <c r="Y16" s="166" t="s">
        <v>0</v>
      </c>
      <c r="Z16" s="507">
        <f>I16+AB16</f>
        <v>44284</v>
      </c>
      <c r="AA16" s="508">
        <f>Z16</f>
        <v>44284</v>
      </c>
      <c r="AB16" s="509">
        <f>AB10</f>
        <v>17</v>
      </c>
      <c r="AC16" s="162" t="s">
        <v>0</v>
      </c>
      <c r="AD16" s="163" t="str">
        <f>AC16</f>
        <v>-</v>
      </c>
      <c r="AE16" s="166" t="s">
        <v>0</v>
      </c>
      <c r="AF16" s="169" t="s">
        <v>97</v>
      </c>
      <c r="AG16" s="170" t="s">
        <v>65</v>
      </c>
      <c r="AH16" s="171" t="s">
        <v>116</v>
      </c>
      <c r="AI16" s="172"/>
      <c r="AJ16" s="173" t="s">
        <v>113</v>
      </c>
    </row>
    <row r="17" spans="1:41" ht="17.5" customHeight="1" x14ac:dyDescent="0.35">
      <c r="A17" s="296" t="s">
        <v>272</v>
      </c>
      <c r="B17" s="295" t="s">
        <v>273</v>
      </c>
      <c r="C17" s="353">
        <f t="shared" si="4"/>
        <v>44272</v>
      </c>
      <c r="D17" s="344">
        <f t="shared" si="11"/>
        <v>44272</v>
      </c>
      <c r="E17" s="350">
        <f t="shared" si="12"/>
        <v>44271</v>
      </c>
      <c r="F17" s="344">
        <f t="shared" si="6"/>
        <v>44271</v>
      </c>
      <c r="G17" s="343">
        <f t="shared" si="10"/>
        <v>44272</v>
      </c>
      <c r="H17" s="344">
        <f t="shared" si="7"/>
        <v>44272</v>
      </c>
      <c r="I17" s="290">
        <f>I13+9</f>
        <v>44275</v>
      </c>
      <c r="J17" s="289">
        <f t="shared" si="8"/>
        <v>44275</v>
      </c>
      <c r="K17" s="350" t="s">
        <v>0</v>
      </c>
      <c r="L17" s="345" t="s">
        <v>0</v>
      </c>
      <c r="M17" s="292" t="s">
        <v>1</v>
      </c>
      <c r="N17" s="291" t="s">
        <v>0</v>
      </c>
      <c r="O17" s="343" t="s">
        <v>0</v>
      </c>
      <c r="P17" s="345" t="s">
        <v>0</v>
      </c>
      <c r="Q17" s="405">
        <f>I17+S17</f>
        <v>44286</v>
      </c>
      <c r="R17" s="344">
        <f t="shared" si="13"/>
        <v>44286</v>
      </c>
      <c r="S17" s="288">
        <f>S7</f>
        <v>11</v>
      </c>
      <c r="T17" s="343" t="s">
        <v>0</v>
      </c>
      <c r="U17" s="344" t="str">
        <f t="shared" si="14"/>
        <v>-</v>
      </c>
      <c r="V17" s="288" t="str">
        <f>V7</f>
        <v>-</v>
      </c>
      <c r="W17" s="343">
        <f>I17+Y17</f>
        <v>44287</v>
      </c>
      <c r="X17" s="344">
        <f t="shared" si="15"/>
        <v>44287</v>
      </c>
      <c r="Y17" s="288">
        <f>Y7</f>
        <v>12</v>
      </c>
      <c r="Z17" s="343" t="s">
        <v>0</v>
      </c>
      <c r="AA17" s="344" t="str">
        <f t="shared" si="16"/>
        <v>-</v>
      </c>
      <c r="AB17" s="288" t="s">
        <v>0</v>
      </c>
      <c r="AC17" s="343">
        <f>I17+AE17</f>
        <v>44289</v>
      </c>
      <c r="AD17" s="344">
        <f t="shared" si="17"/>
        <v>44289</v>
      </c>
      <c r="AE17" s="288">
        <f>AE7</f>
        <v>14</v>
      </c>
      <c r="AF17" s="287" t="s">
        <v>63</v>
      </c>
      <c r="AG17" s="170" t="s">
        <v>65</v>
      </c>
      <c r="AH17" s="286"/>
      <c r="AI17" s="287" t="s">
        <v>117</v>
      </c>
      <c r="AJ17" s="462" t="s">
        <v>114</v>
      </c>
    </row>
    <row r="18" spans="1:41" ht="17.5" customHeight="1" thickBot="1" x14ac:dyDescent="0.4">
      <c r="A18" s="284" t="s">
        <v>179</v>
      </c>
      <c r="B18" s="516" t="s">
        <v>274</v>
      </c>
      <c r="C18" s="379">
        <f t="shared" si="4"/>
        <v>44272</v>
      </c>
      <c r="D18" s="238">
        <f t="shared" si="11"/>
        <v>44272</v>
      </c>
      <c r="E18" s="529">
        <f t="shared" si="12"/>
        <v>44271</v>
      </c>
      <c r="F18" s="530">
        <f t="shared" si="6"/>
        <v>44271</v>
      </c>
      <c r="G18" s="237">
        <f t="shared" si="10"/>
        <v>44272</v>
      </c>
      <c r="H18" s="238">
        <f t="shared" si="7"/>
        <v>44272</v>
      </c>
      <c r="I18" s="283">
        <f>I14+9</f>
        <v>44275</v>
      </c>
      <c r="J18" s="282">
        <f t="shared" si="8"/>
        <v>44275</v>
      </c>
      <c r="K18" s="375">
        <f>I18+6</f>
        <v>44281</v>
      </c>
      <c r="L18" s="376">
        <f>K18</f>
        <v>44281</v>
      </c>
      <c r="M18" s="510" t="s">
        <v>275</v>
      </c>
      <c r="N18" s="511" t="s">
        <v>276</v>
      </c>
      <c r="O18" s="512">
        <f>K18+3</f>
        <v>44284</v>
      </c>
      <c r="P18" s="376">
        <f>O18</f>
        <v>44284</v>
      </c>
      <c r="Q18" s="237" t="s">
        <v>0</v>
      </c>
      <c r="R18" s="238" t="str">
        <f t="shared" si="13"/>
        <v>-</v>
      </c>
      <c r="S18" s="281" t="s">
        <v>0</v>
      </c>
      <c r="T18" s="237" t="s">
        <v>0</v>
      </c>
      <c r="U18" s="238" t="str">
        <f t="shared" si="14"/>
        <v>-</v>
      </c>
      <c r="V18" s="281" t="s">
        <v>0</v>
      </c>
      <c r="W18" s="237" t="s">
        <v>0</v>
      </c>
      <c r="X18" s="238" t="str">
        <f t="shared" si="15"/>
        <v>-</v>
      </c>
      <c r="Y18" s="281" t="s">
        <v>0</v>
      </c>
      <c r="Z18" s="237">
        <f>I18+AB18</f>
        <v>44287</v>
      </c>
      <c r="AA18" s="238">
        <f t="shared" si="16"/>
        <v>44287</v>
      </c>
      <c r="AB18" s="281">
        <f>AB8</f>
        <v>12</v>
      </c>
      <c r="AC18" s="237" t="s">
        <v>0</v>
      </c>
      <c r="AD18" s="238" t="str">
        <f t="shared" si="17"/>
        <v>-</v>
      </c>
      <c r="AE18" s="281" t="s">
        <v>0</v>
      </c>
      <c r="AF18" s="280" t="s">
        <v>63</v>
      </c>
      <c r="AG18" s="437" t="s">
        <v>62</v>
      </c>
      <c r="AH18" s="301" t="s">
        <v>118</v>
      </c>
      <c r="AI18" s="280" t="s">
        <v>170</v>
      </c>
      <c r="AJ18" s="279" t="s">
        <v>112</v>
      </c>
    </row>
    <row r="19" spans="1:41" ht="17.5" customHeight="1" x14ac:dyDescent="0.35">
      <c r="A19" s="422" t="s">
        <v>213</v>
      </c>
      <c r="B19" s="423" t="s">
        <v>264</v>
      </c>
      <c r="C19" s="521">
        <f t="shared" si="4"/>
        <v>44268</v>
      </c>
      <c r="D19" s="403">
        <f>C19</f>
        <v>44268</v>
      </c>
      <c r="E19" s="399">
        <f>I19-2</f>
        <v>44269</v>
      </c>
      <c r="F19" s="403">
        <f>E19</f>
        <v>44269</v>
      </c>
      <c r="G19" s="401">
        <f t="shared" si="10"/>
        <v>44270</v>
      </c>
      <c r="H19" s="403">
        <f>G19</f>
        <v>44270</v>
      </c>
      <c r="I19" s="86">
        <f>I15+4</f>
        <v>44271</v>
      </c>
      <c r="J19" s="300">
        <f>I19</f>
        <v>44271</v>
      </c>
      <c r="K19" s="399" t="s">
        <v>0</v>
      </c>
      <c r="L19" s="400" t="s">
        <v>0</v>
      </c>
      <c r="M19" s="407" t="s">
        <v>1</v>
      </c>
      <c r="N19" s="480" t="s">
        <v>0</v>
      </c>
      <c r="O19" s="401" t="s">
        <v>0</v>
      </c>
      <c r="P19" s="400" t="s">
        <v>0</v>
      </c>
      <c r="Q19" s="402">
        <f>I19+S19</f>
        <v>44283</v>
      </c>
      <c r="R19" s="403">
        <f>Q19</f>
        <v>44283</v>
      </c>
      <c r="S19" s="87">
        <f>S9</f>
        <v>12</v>
      </c>
      <c r="T19" s="401">
        <f>I19+V19</f>
        <v>44284</v>
      </c>
      <c r="U19" s="403">
        <f>T19</f>
        <v>44284</v>
      </c>
      <c r="V19" s="87">
        <f>V9</f>
        <v>13</v>
      </c>
      <c r="W19" s="401">
        <f>I19+Y19</f>
        <v>44286</v>
      </c>
      <c r="X19" s="403">
        <f>W19</f>
        <v>44286</v>
      </c>
      <c r="Y19" s="87">
        <f>Y9</f>
        <v>15</v>
      </c>
      <c r="Z19" s="401" t="s">
        <v>0</v>
      </c>
      <c r="AA19" s="403" t="str">
        <f>Z19</f>
        <v>-</v>
      </c>
      <c r="AB19" s="87" t="s">
        <v>0</v>
      </c>
      <c r="AC19" s="401">
        <f>I19+AE19</f>
        <v>44287</v>
      </c>
      <c r="AD19" s="403">
        <f>AC19</f>
        <v>44287</v>
      </c>
      <c r="AE19" s="87">
        <f>AE9</f>
        <v>16</v>
      </c>
      <c r="AF19" s="88" t="s">
        <v>97</v>
      </c>
      <c r="AG19" s="89" t="s">
        <v>65</v>
      </c>
      <c r="AH19" s="513"/>
      <c r="AI19" s="513"/>
      <c r="AJ19" s="514" t="s">
        <v>113</v>
      </c>
    </row>
    <row r="20" spans="1:41" ht="17.5" customHeight="1" x14ac:dyDescent="0.35">
      <c r="A20" s="416" t="s">
        <v>213</v>
      </c>
      <c r="B20" s="417" t="s">
        <v>264</v>
      </c>
      <c r="C20" s="120">
        <f t="shared" si="4"/>
        <v>44268</v>
      </c>
      <c r="D20" s="115">
        <f>C20</f>
        <v>44268</v>
      </c>
      <c r="E20" s="523">
        <f>I20-2</f>
        <v>44269</v>
      </c>
      <c r="F20" s="524">
        <f>E20</f>
        <v>44269</v>
      </c>
      <c r="G20" s="114">
        <f t="shared" si="10"/>
        <v>44270</v>
      </c>
      <c r="H20" s="115">
        <f>G20</f>
        <v>44270</v>
      </c>
      <c r="I20" s="113">
        <f>I16+4</f>
        <v>44271</v>
      </c>
      <c r="J20" s="277">
        <f>I20</f>
        <v>44271</v>
      </c>
      <c r="K20" s="116" t="s">
        <v>0</v>
      </c>
      <c r="L20" s="117" t="s">
        <v>0</v>
      </c>
      <c r="M20" s="267" t="s">
        <v>67</v>
      </c>
      <c r="N20" s="266" t="s">
        <v>0</v>
      </c>
      <c r="O20" s="114" t="s">
        <v>0</v>
      </c>
      <c r="P20" s="117" t="s">
        <v>0</v>
      </c>
      <c r="Q20" s="495" t="s">
        <v>0</v>
      </c>
      <c r="R20" s="115" t="str">
        <f>Q20</f>
        <v>-</v>
      </c>
      <c r="S20" s="121" t="s">
        <v>0</v>
      </c>
      <c r="T20" s="114" t="s">
        <v>0</v>
      </c>
      <c r="U20" s="115" t="str">
        <f>T20</f>
        <v>-</v>
      </c>
      <c r="V20" s="121" t="s">
        <v>0</v>
      </c>
      <c r="W20" s="114" t="s">
        <v>0</v>
      </c>
      <c r="X20" s="115" t="str">
        <f>W20</f>
        <v>-</v>
      </c>
      <c r="Y20" s="121" t="s">
        <v>0</v>
      </c>
      <c r="Z20" s="496">
        <f>I20+AB20</f>
        <v>44288</v>
      </c>
      <c r="AA20" s="497">
        <f>Z20</f>
        <v>44288</v>
      </c>
      <c r="AB20" s="498">
        <f>AB10</f>
        <v>17</v>
      </c>
      <c r="AC20" s="114" t="s">
        <v>0</v>
      </c>
      <c r="AD20" s="115" t="str">
        <f>AC20</f>
        <v>-</v>
      </c>
      <c r="AE20" s="121" t="s">
        <v>0</v>
      </c>
      <c r="AF20" s="124" t="s">
        <v>97</v>
      </c>
      <c r="AG20" s="125" t="s">
        <v>65</v>
      </c>
      <c r="AH20" s="126" t="s">
        <v>116</v>
      </c>
      <c r="AI20" s="127"/>
      <c r="AJ20" s="128" t="s">
        <v>113</v>
      </c>
    </row>
    <row r="21" spans="1:41" ht="17.5" customHeight="1" x14ac:dyDescent="0.35">
      <c r="A21" s="418" t="s">
        <v>237</v>
      </c>
      <c r="B21" s="419" t="s">
        <v>277</v>
      </c>
      <c r="C21" s="347">
        <f t="shared" si="4"/>
        <v>44277</v>
      </c>
      <c r="D21" s="339">
        <f t="shared" si="11"/>
        <v>44277</v>
      </c>
      <c r="E21" s="340">
        <f>I21-4</f>
        <v>44276</v>
      </c>
      <c r="F21" s="339">
        <f t="shared" si="6"/>
        <v>44276</v>
      </c>
      <c r="G21" s="337">
        <f t="shared" si="10"/>
        <v>44277</v>
      </c>
      <c r="H21" s="339">
        <f t="shared" si="7"/>
        <v>44277</v>
      </c>
      <c r="I21" s="272">
        <f>I17+5</f>
        <v>44280</v>
      </c>
      <c r="J21" s="271">
        <f t="shared" si="8"/>
        <v>44280</v>
      </c>
      <c r="K21" s="340" t="s">
        <v>0</v>
      </c>
      <c r="L21" s="346" t="s">
        <v>0</v>
      </c>
      <c r="M21" s="273" t="s">
        <v>1</v>
      </c>
      <c r="N21" s="499" t="s">
        <v>0</v>
      </c>
      <c r="O21" s="337" t="s">
        <v>0</v>
      </c>
      <c r="P21" s="346" t="s">
        <v>0</v>
      </c>
      <c r="Q21" s="404">
        <f>I21+S21</f>
        <v>44291</v>
      </c>
      <c r="R21" s="339">
        <f t="shared" si="13"/>
        <v>44291</v>
      </c>
      <c r="S21" s="270">
        <f>S7</f>
        <v>11</v>
      </c>
      <c r="T21" s="337" t="s">
        <v>0</v>
      </c>
      <c r="U21" s="339" t="str">
        <f t="shared" si="14"/>
        <v>-</v>
      </c>
      <c r="V21" s="270" t="str">
        <f>V7</f>
        <v>-</v>
      </c>
      <c r="W21" s="337">
        <f>I21+Y21</f>
        <v>44292</v>
      </c>
      <c r="X21" s="339">
        <f t="shared" si="15"/>
        <v>44292</v>
      </c>
      <c r="Y21" s="270">
        <f>Y7</f>
        <v>12</v>
      </c>
      <c r="Z21" s="337" t="s">
        <v>0</v>
      </c>
      <c r="AA21" s="339" t="str">
        <f t="shared" si="16"/>
        <v>-</v>
      </c>
      <c r="AB21" s="270" t="s">
        <v>0</v>
      </c>
      <c r="AC21" s="337">
        <f>I21+AE21</f>
        <v>44294</v>
      </c>
      <c r="AD21" s="339">
        <f t="shared" si="17"/>
        <v>44294</v>
      </c>
      <c r="AE21" s="270">
        <f>AE7</f>
        <v>14</v>
      </c>
      <c r="AF21" s="269" t="s">
        <v>63</v>
      </c>
      <c r="AG21" s="125" t="s">
        <v>65</v>
      </c>
      <c r="AH21" s="464"/>
      <c r="AI21" s="269" t="s">
        <v>117</v>
      </c>
      <c r="AJ21" s="62" t="s">
        <v>114</v>
      </c>
    </row>
    <row r="22" spans="1:41" ht="17.5" customHeight="1" thickBot="1" x14ac:dyDescent="0.4">
      <c r="A22" s="438" t="s">
        <v>237</v>
      </c>
      <c r="B22" s="515" t="s">
        <v>277</v>
      </c>
      <c r="C22" s="243">
        <f t="shared" si="4"/>
        <v>44277</v>
      </c>
      <c r="D22" s="197">
        <f t="shared" si="11"/>
        <v>44277</v>
      </c>
      <c r="E22" s="525">
        <f>I22-4</f>
        <v>44276</v>
      </c>
      <c r="F22" s="526">
        <f t="shared" si="6"/>
        <v>44276</v>
      </c>
      <c r="G22" s="199">
        <f t="shared" si="10"/>
        <v>44277</v>
      </c>
      <c r="H22" s="197">
        <f t="shared" si="7"/>
        <v>44277</v>
      </c>
      <c r="I22" s="235">
        <f>I18+5</f>
        <v>44280</v>
      </c>
      <c r="J22" s="236">
        <f t="shared" si="8"/>
        <v>44280</v>
      </c>
      <c r="K22" s="196">
        <f>I22+6</f>
        <v>44286</v>
      </c>
      <c r="L22" s="245">
        <f>K22</f>
        <v>44286</v>
      </c>
      <c r="M22" s="501" t="s">
        <v>278</v>
      </c>
      <c r="N22" s="502" t="s">
        <v>279</v>
      </c>
      <c r="O22" s="503">
        <f>K22+3</f>
        <v>44289</v>
      </c>
      <c r="P22" s="245">
        <f>O22</f>
        <v>44289</v>
      </c>
      <c r="Q22" s="199" t="s">
        <v>0</v>
      </c>
      <c r="R22" s="197" t="str">
        <f t="shared" si="13"/>
        <v>-</v>
      </c>
      <c r="S22" s="242" t="s">
        <v>0</v>
      </c>
      <c r="T22" s="199" t="s">
        <v>0</v>
      </c>
      <c r="U22" s="197" t="str">
        <f t="shared" si="14"/>
        <v>-</v>
      </c>
      <c r="V22" s="242" t="s">
        <v>0</v>
      </c>
      <c r="W22" s="199" t="s">
        <v>0</v>
      </c>
      <c r="X22" s="197" t="str">
        <f t="shared" si="15"/>
        <v>-</v>
      </c>
      <c r="Y22" s="242" t="s">
        <v>0</v>
      </c>
      <c r="Z22" s="199">
        <f>I22+AB22</f>
        <v>44292</v>
      </c>
      <c r="AA22" s="197">
        <f t="shared" si="16"/>
        <v>44292</v>
      </c>
      <c r="AB22" s="242">
        <f>AB8</f>
        <v>12</v>
      </c>
      <c r="AC22" s="199" t="s">
        <v>0</v>
      </c>
      <c r="AD22" s="197" t="str">
        <f t="shared" si="17"/>
        <v>-</v>
      </c>
      <c r="AE22" s="242" t="s">
        <v>0</v>
      </c>
      <c r="AF22" s="241" t="s">
        <v>63</v>
      </c>
      <c r="AG22" s="465" t="s">
        <v>62</v>
      </c>
      <c r="AH22" s="466" t="s">
        <v>118</v>
      </c>
      <c r="AI22" s="241" t="s">
        <v>156</v>
      </c>
      <c r="AJ22" s="265" t="s">
        <v>112</v>
      </c>
    </row>
    <row r="23" spans="1:41" ht="17.5" customHeight="1" x14ac:dyDescent="0.35">
      <c r="A23" s="420" t="s">
        <v>212</v>
      </c>
      <c r="B23" s="421" t="s">
        <v>265</v>
      </c>
      <c r="C23" s="522">
        <f t="shared" si="4"/>
        <v>44277</v>
      </c>
      <c r="D23" s="413">
        <f>C23</f>
        <v>44277</v>
      </c>
      <c r="E23" s="410">
        <f>I23-4</f>
        <v>44276</v>
      </c>
      <c r="F23" s="413">
        <f>E23</f>
        <v>44276</v>
      </c>
      <c r="G23" s="414">
        <f t="shared" si="10"/>
        <v>44277</v>
      </c>
      <c r="H23" s="413">
        <f>G23</f>
        <v>44277</v>
      </c>
      <c r="I23" s="409">
        <f>I19+9</f>
        <v>44280</v>
      </c>
      <c r="J23" s="408">
        <f>I23</f>
        <v>44280</v>
      </c>
      <c r="K23" s="410" t="s">
        <v>0</v>
      </c>
      <c r="L23" s="411" t="s">
        <v>0</v>
      </c>
      <c r="M23" s="431" t="s">
        <v>1</v>
      </c>
      <c r="N23" s="432" t="s">
        <v>0</v>
      </c>
      <c r="O23" s="414" t="s">
        <v>0</v>
      </c>
      <c r="P23" s="411" t="s">
        <v>0</v>
      </c>
      <c r="Q23" s="412">
        <f>I23+S23</f>
        <v>44292</v>
      </c>
      <c r="R23" s="413">
        <f>Q23</f>
        <v>44292</v>
      </c>
      <c r="S23" s="406">
        <f>S9</f>
        <v>12</v>
      </c>
      <c r="T23" s="414">
        <f>I23+V23</f>
        <v>44293</v>
      </c>
      <c r="U23" s="413">
        <f>T23</f>
        <v>44293</v>
      </c>
      <c r="V23" s="406">
        <f>V9</f>
        <v>13</v>
      </c>
      <c r="W23" s="414">
        <f>I23+Y23</f>
        <v>44295</v>
      </c>
      <c r="X23" s="413">
        <f>W23</f>
        <v>44295</v>
      </c>
      <c r="Y23" s="406">
        <f>Y9</f>
        <v>15</v>
      </c>
      <c r="Z23" s="414" t="s">
        <v>0</v>
      </c>
      <c r="AA23" s="413" t="str">
        <f>Z23</f>
        <v>-</v>
      </c>
      <c r="AB23" s="406" t="s">
        <v>0</v>
      </c>
      <c r="AC23" s="414">
        <f>I23+AE23</f>
        <v>44296</v>
      </c>
      <c r="AD23" s="413">
        <f>AC23</f>
        <v>44296</v>
      </c>
      <c r="AE23" s="406">
        <f>AE9</f>
        <v>16</v>
      </c>
      <c r="AF23" s="433" t="s">
        <v>97</v>
      </c>
      <c r="AG23" s="299" t="s">
        <v>65</v>
      </c>
      <c r="AH23" s="298"/>
      <c r="AI23" s="504"/>
      <c r="AJ23" s="434" t="s">
        <v>113</v>
      </c>
    </row>
    <row r="24" spans="1:41" ht="17.5" customHeight="1" x14ac:dyDescent="0.35">
      <c r="A24" s="160" t="s">
        <v>212</v>
      </c>
      <c r="B24" s="161" t="s">
        <v>265</v>
      </c>
      <c r="C24" s="165">
        <f t="shared" si="4"/>
        <v>44277</v>
      </c>
      <c r="D24" s="163">
        <f>C24</f>
        <v>44277</v>
      </c>
      <c r="E24" s="527">
        <f>I24-4</f>
        <v>44276</v>
      </c>
      <c r="F24" s="528">
        <f>E24</f>
        <v>44276</v>
      </c>
      <c r="G24" s="162">
        <f t="shared" si="10"/>
        <v>44277</v>
      </c>
      <c r="H24" s="163">
        <f>G24</f>
        <v>44277</v>
      </c>
      <c r="I24" s="255">
        <f>I20+9</f>
        <v>44280</v>
      </c>
      <c r="J24" s="285">
        <f>I24</f>
        <v>44280</v>
      </c>
      <c r="K24" s="175" t="s">
        <v>0</v>
      </c>
      <c r="L24" s="164" t="s">
        <v>0</v>
      </c>
      <c r="M24" s="460" t="s">
        <v>67</v>
      </c>
      <c r="N24" s="461" t="s">
        <v>0</v>
      </c>
      <c r="O24" s="162" t="s">
        <v>0</v>
      </c>
      <c r="P24" s="164" t="s">
        <v>0</v>
      </c>
      <c r="Q24" s="506" t="s">
        <v>0</v>
      </c>
      <c r="R24" s="163" t="str">
        <f>Q24</f>
        <v>-</v>
      </c>
      <c r="S24" s="166" t="s">
        <v>0</v>
      </c>
      <c r="T24" s="162" t="s">
        <v>0</v>
      </c>
      <c r="U24" s="163" t="str">
        <f>T24</f>
        <v>-</v>
      </c>
      <c r="V24" s="166" t="s">
        <v>0</v>
      </c>
      <c r="W24" s="162" t="s">
        <v>0</v>
      </c>
      <c r="X24" s="163" t="str">
        <f>W24</f>
        <v>-</v>
      </c>
      <c r="Y24" s="166" t="s">
        <v>0</v>
      </c>
      <c r="Z24" s="507">
        <f>I24+AB24</f>
        <v>44297</v>
      </c>
      <c r="AA24" s="508">
        <f>Z24</f>
        <v>44297</v>
      </c>
      <c r="AB24" s="509">
        <f>AB10</f>
        <v>17</v>
      </c>
      <c r="AC24" s="162" t="s">
        <v>0</v>
      </c>
      <c r="AD24" s="163" t="str">
        <f>AC24</f>
        <v>-</v>
      </c>
      <c r="AE24" s="166" t="s">
        <v>0</v>
      </c>
      <c r="AF24" s="169" t="s">
        <v>97</v>
      </c>
      <c r="AG24" s="170" t="s">
        <v>65</v>
      </c>
      <c r="AH24" s="171" t="s">
        <v>116</v>
      </c>
      <c r="AI24" s="192"/>
      <c r="AJ24" s="173" t="s">
        <v>113</v>
      </c>
    </row>
    <row r="25" spans="1:41" ht="17.5" customHeight="1" x14ac:dyDescent="0.35">
      <c r="A25" s="296" t="s">
        <v>180</v>
      </c>
      <c r="B25" s="295" t="s">
        <v>262</v>
      </c>
      <c r="C25" s="353">
        <f>I25-1</f>
        <v>44286</v>
      </c>
      <c r="D25" s="344">
        <f t="shared" si="11"/>
        <v>44286</v>
      </c>
      <c r="E25" s="350">
        <f t="shared" ref="E25:E30" si="18">I25-2</f>
        <v>44285</v>
      </c>
      <c r="F25" s="344">
        <f t="shared" si="6"/>
        <v>44285</v>
      </c>
      <c r="G25" s="343">
        <f t="shared" si="10"/>
        <v>44286</v>
      </c>
      <c r="H25" s="344">
        <f t="shared" si="7"/>
        <v>44286</v>
      </c>
      <c r="I25" s="290">
        <f t="shared" ref="I25:I26" si="19">I21+7</f>
        <v>44287</v>
      </c>
      <c r="J25" s="289">
        <f t="shared" si="8"/>
        <v>44287</v>
      </c>
      <c r="K25" s="350" t="s">
        <v>0</v>
      </c>
      <c r="L25" s="345" t="s">
        <v>0</v>
      </c>
      <c r="M25" s="292" t="s">
        <v>1</v>
      </c>
      <c r="N25" s="291" t="s">
        <v>0</v>
      </c>
      <c r="O25" s="343" t="s">
        <v>0</v>
      </c>
      <c r="P25" s="345" t="s">
        <v>0</v>
      </c>
      <c r="Q25" s="405">
        <f>I25+S25</f>
        <v>44298</v>
      </c>
      <c r="R25" s="344">
        <f t="shared" si="13"/>
        <v>44298</v>
      </c>
      <c r="S25" s="288">
        <f>S7</f>
        <v>11</v>
      </c>
      <c r="T25" s="343" t="s">
        <v>0</v>
      </c>
      <c r="U25" s="344" t="str">
        <f t="shared" si="14"/>
        <v>-</v>
      </c>
      <c r="V25" s="288" t="str">
        <f>V7</f>
        <v>-</v>
      </c>
      <c r="W25" s="343">
        <f>I25+Y25</f>
        <v>44299</v>
      </c>
      <c r="X25" s="344">
        <f t="shared" si="15"/>
        <v>44299</v>
      </c>
      <c r="Y25" s="288">
        <f>Y7</f>
        <v>12</v>
      </c>
      <c r="Z25" s="343" t="s">
        <v>0</v>
      </c>
      <c r="AA25" s="344" t="str">
        <f t="shared" si="16"/>
        <v>-</v>
      </c>
      <c r="AB25" s="288" t="s">
        <v>0</v>
      </c>
      <c r="AC25" s="343">
        <f>I25+AE25</f>
        <v>44301</v>
      </c>
      <c r="AD25" s="344">
        <f t="shared" si="17"/>
        <v>44301</v>
      </c>
      <c r="AE25" s="288">
        <f>AE7</f>
        <v>14</v>
      </c>
      <c r="AF25" s="287" t="s">
        <v>63</v>
      </c>
      <c r="AG25" s="170" t="s">
        <v>65</v>
      </c>
      <c r="AH25" s="286"/>
      <c r="AI25" s="287" t="s">
        <v>117</v>
      </c>
      <c r="AJ25" s="462" t="s">
        <v>114</v>
      </c>
    </row>
    <row r="26" spans="1:41" ht="17.5" customHeight="1" thickBot="1" x14ac:dyDescent="0.4">
      <c r="A26" s="284" t="s">
        <v>180</v>
      </c>
      <c r="B26" s="516" t="s">
        <v>262</v>
      </c>
      <c r="C26" s="379">
        <f>I26-1</f>
        <v>44286</v>
      </c>
      <c r="D26" s="238">
        <f t="shared" si="11"/>
        <v>44286</v>
      </c>
      <c r="E26" s="529">
        <f t="shared" si="18"/>
        <v>44285</v>
      </c>
      <c r="F26" s="530">
        <f t="shared" si="6"/>
        <v>44285</v>
      </c>
      <c r="G26" s="237">
        <f t="shared" si="10"/>
        <v>44286</v>
      </c>
      <c r="H26" s="238">
        <f t="shared" si="7"/>
        <v>44286</v>
      </c>
      <c r="I26" s="283">
        <f t="shared" si="19"/>
        <v>44287</v>
      </c>
      <c r="J26" s="282">
        <f t="shared" si="8"/>
        <v>44287</v>
      </c>
      <c r="K26" s="375">
        <f>I26+6</f>
        <v>44293</v>
      </c>
      <c r="L26" s="376">
        <f>K26</f>
        <v>44293</v>
      </c>
      <c r="M26" s="510" t="s">
        <v>270</v>
      </c>
      <c r="N26" s="511" t="s">
        <v>280</v>
      </c>
      <c r="O26" s="512">
        <f>K26+3</f>
        <v>44296</v>
      </c>
      <c r="P26" s="376">
        <f>O26</f>
        <v>44296</v>
      </c>
      <c r="Q26" s="237" t="s">
        <v>0</v>
      </c>
      <c r="R26" s="238" t="str">
        <f t="shared" si="13"/>
        <v>-</v>
      </c>
      <c r="S26" s="281" t="s">
        <v>0</v>
      </c>
      <c r="T26" s="237" t="s">
        <v>0</v>
      </c>
      <c r="U26" s="238" t="str">
        <f t="shared" si="14"/>
        <v>-</v>
      </c>
      <c r="V26" s="281" t="s">
        <v>0</v>
      </c>
      <c r="W26" s="237" t="s">
        <v>0</v>
      </c>
      <c r="X26" s="238" t="str">
        <f t="shared" si="15"/>
        <v>-</v>
      </c>
      <c r="Y26" s="281" t="s">
        <v>0</v>
      </c>
      <c r="Z26" s="237">
        <f>I26+AB26</f>
        <v>44299</v>
      </c>
      <c r="AA26" s="238">
        <f t="shared" si="16"/>
        <v>44299</v>
      </c>
      <c r="AB26" s="281">
        <f>AB8</f>
        <v>12</v>
      </c>
      <c r="AC26" s="237" t="s">
        <v>0</v>
      </c>
      <c r="AD26" s="238" t="str">
        <f t="shared" si="17"/>
        <v>-</v>
      </c>
      <c r="AE26" s="281" t="s">
        <v>0</v>
      </c>
      <c r="AF26" s="280" t="s">
        <v>63</v>
      </c>
      <c r="AG26" s="517" t="s">
        <v>62</v>
      </c>
      <c r="AH26" s="518" t="s">
        <v>118</v>
      </c>
      <c r="AI26" s="467" t="s">
        <v>170</v>
      </c>
      <c r="AJ26" s="279" t="s">
        <v>112</v>
      </c>
    </row>
    <row r="27" spans="1:41" ht="17.5" customHeight="1" x14ac:dyDescent="0.35">
      <c r="A27" s="478" t="s">
        <v>182</v>
      </c>
      <c r="B27" s="479" t="s">
        <v>266</v>
      </c>
      <c r="C27" s="521">
        <f>I27-2</f>
        <v>44284</v>
      </c>
      <c r="D27" s="403">
        <f>C27</f>
        <v>44284</v>
      </c>
      <c r="E27" s="399">
        <f>I27-3</f>
        <v>44283</v>
      </c>
      <c r="F27" s="403">
        <f>E27</f>
        <v>44283</v>
      </c>
      <c r="G27" s="401">
        <f t="shared" si="10"/>
        <v>44284</v>
      </c>
      <c r="H27" s="403">
        <f>G27</f>
        <v>44284</v>
      </c>
      <c r="I27" s="86">
        <f>I23+6</f>
        <v>44286</v>
      </c>
      <c r="J27" s="300">
        <f>I27</f>
        <v>44286</v>
      </c>
      <c r="K27" s="399" t="s">
        <v>0</v>
      </c>
      <c r="L27" s="400" t="s">
        <v>0</v>
      </c>
      <c r="M27" s="407" t="s">
        <v>1</v>
      </c>
      <c r="N27" s="480" t="s">
        <v>0</v>
      </c>
      <c r="O27" s="401" t="s">
        <v>0</v>
      </c>
      <c r="P27" s="400" t="s">
        <v>0</v>
      </c>
      <c r="Q27" s="402">
        <f>I27+S27</f>
        <v>44298</v>
      </c>
      <c r="R27" s="403">
        <f>Q27</f>
        <v>44298</v>
      </c>
      <c r="S27" s="87">
        <f>S9</f>
        <v>12</v>
      </c>
      <c r="T27" s="401">
        <f>I27+V27</f>
        <v>44299</v>
      </c>
      <c r="U27" s="403">
        <f>T27</f>
        <v>44299</v>
      </c>
      <c r="V27" s="87">
        <f>V9</f>
        <v>13</v>
      </c>
      <c r="W27" s="401">
        <f>I27+Y27</f>
        <v>44301</v>
      </c>
      <c r="X27" s="403">
        <f>W27</f>
        <v>44301</v>
      </c>
      <c r="Y27" s="87">
        <f>Y9</f>
        <v>15</v>
      </c>
      <c r="Z27" s="401" t="s">
        <v>0</v>
      </c>
      <c r="AA27" s="403" t="str">
        <f>Z27</f>
        <v>-</v>
      </c>
      <c r="AB27" s="87" t="s">
        <v>0</v>
      </c>
      <c r="AC27" s="401">
        <f>I27+AE27</f>
        <v>44302</v>
      </c>
      <c r="AD27" s="403">
        <f>AC27</f>
        <v>44302</v>
      </c>
      <c r="AE27" s="87">
        <f>AE9</f>
        <v>16</v>
      </c>
      <c r="AF27" s="88" t="s">
        <v>97</v>
      </c>
      <c r="AG27" s="89" t="s">
        <v>65</v>
      </c>
      <c r="AH27" s="481"/>
      <c r="AI27" s="513"/>
      <c r="AJ27" s="514" t="s">
        <v>113</v>
      </c>
    </row>
    <row r="28" spans="1:41" s="397" customFormat="1" ht="17.5" customHeight="1" x14ac:dyDescent="0.35">
      <c r="A28" s="110" t="s">
        <v>182</v>
      </c>
      <c r="B28" s="111" t="s">
        <v>266</v>
      </c>
      <c r="C28" s="120">
        <f>I28-2</f>
        <v>44284</v>
      </c>
      <c r="D28" s="115">
        <f>C28</f>
        <v>44284</v>
      </c>
      <c r="E28" s="523">
        <f>I28-3</f>
        <v>44283</v>
      </c>
      <c r="F28" s="524">
        <f>E28</f>
        <v>44283</v>
      </c>
      <c r="G28" s="114">
        <f t="shared" si="10"/>
        <v>44284</v>
      </c>
      <c r="H28" s="115">
        <f>G28</f>
        <v>44284</v>
      </c>
      <c r="I28" s="113">
        <f>I24+6</f>
        <v>44286</v>
      </c>
      <c r="J28" s="277">
        <f>I28</f>
        <v>44286</v>
      </c>
      <c r="K28" s="116" t="s">
        <v>0</v>
      </c>
      <c r="L28" s="117" t="s">
        <v>0</v>
      </c>
      <c r="M28" s="267" t="s">
        <v>67</v>
      </c>
      <c r="N28" s="266" t="s">
        <v>0</v>
      </c>
      <c r="O28" s="114" t="s">
        <v>0</v>
      </c>
      <c r="P28" s="117" t="s">
        <v>0</v>
      </c>
      <c r="Q28" s="495" t="s">
        <v>0</v>
      </c>
      <c r="R28" s="115" t="str">
        <f>Q28</f>
        <v>-</v>
      </c>
      <c r="S28" s="121" t="s">
        <v>0</v>
      </c>
      <c r="T28" s="114" t="s">
        <v>0</v>
      </c>
      <c r="U28" s="115" t="str">
        <f>T28</f>
        <v>-</v>
      </c>
      <c r="V28" s="121" t="s">
        <v>0</v>
      </c>
      <c r="W28" s="114" t="s">
        <v>0</v>
      </c>
      <c r="X28" s="115" t="str">
        <f>W28</f>
        <v>-</v>
      </c>
      <c r="Y28" s="121" t="s">
        <v>0</v>
      </c>
      <c r="Z28" s="496">
        <f>I28+AB28</f>
        <v>44303</v>
      </c>
      <c r="AA28" s="497">
        <f>Z28</f>
        <v>44303</v>
      </c>
      <c r="AB28" s="498">
        <f>AB10</f>
        <v>17</v>
      </c>
      <c r="AC28" s="114" t="s">
        <v>0</v>
      </c>
      <c r="AD28" s="115" t="str">
        <f>AC28</f>
        <v>-</v>
      </c>
      <c r="AE28" s="121" t="s">
        <v>0</v>
      </c>
      <c r="AF28" s="124" t="s">
        <v>97</v>
      </c>
      <c r="AG28" s="125" t="s">
        <v>65</v>
      </c>
      <c r="AH28" s="126" t="s">
        <v>116</v>
      </c>
      <c r="AI28" s="483"/>
      <c r="AJ28" s="128" t="s">
        <v>113</v>
      </c>
    </row>
    <row r="29" spans="1:41" s="397" customFormat="1" ht="17.5" customHeight="1" x14ac:dyDescent="0.35">
      <c r="A29" s="276" t="s">
        <v>206</v>
      </c>
      <c r="B29" s="484" t="s">
        <v>281</v>
      </c>
      <c r="C29" s="347">
        <f>I29-1</f>
        <v>44293</v>
      </c>
      <c r="D29" s="339">
        <f t="shared" ref="D29:D30" si="20">C29</f>
        <v>44293</v>
      </c>
      <c r="E29" s="340">
        <f t="shared" si="18"/>
        <v>44292</v>
      </c>
      <c r="F29" s="339">
        <f t="shared" ref="F29:F30" si="21">E29</f>
        <v>44292</v>
      </c>
      <c r="G29" s="337">
        <f t="shared" ref="G29:G34" si="22">G25+7</f>
        <v>44293</v>
      </c>
      <c r="H29" s="339">
        <f t="shared" ref="H29:H30" si="23">G29</f>
        <v>44293</v>
      </c>
      <c r="I29" s="272">
        <f>I25+7</f>
        <v>44294</v>
      </c>
      <c r="J29" s="271">
        <f t="shared" ref="J29:J30" si="24">I29</f>
        <v>44294</v>
      </c>
      <c r="K29" s="340" t="s">
        <v>0</v>
      </c>
      <c r="L29" s="346" t="s">
        <v>0</v>
      </c>
      <c r="M29" s="273" t="s">
        <v>1</v>
      </c>
      <c r="N29" s="463" t="s">
        <v>0</v>
      </c>
      <c r="O29" s="337" t="s">
        <v>0</v>
      </c>
      <c r="P29" s="346" t="s">
        <v>0</v>
      </c>
      <c r="Q29" s="404">
        <f>I29+S29</f>
        <v>44305</v>
      </c>
      <c r="R29" s="339">
        <f t="shared" ref="R29:R30" si="25">Q29</f>
        <v>44305</v>
      </c>
      <c r="S29" s="270">
        <f>S7</f>
        <v>11</v>
      </c>
      <c r="T29" s="337" t="s">
        <v>0</v>
      </c>
      <c r="U29" s="339" t="str">
        <f t="shared" ref="U29:U30" si="26">T29</f>
        <v>-</v>
      </c>
      <c r="V29" s="270" t="str">
        <f>V7</f>
        <v>-</v>
      </c>
      <c r="W29" s="337">
        <f>I29+Y29</f>
        <v>44306</v>
      </c>
      <c r="X29" s="339">
        <f t="shared" ref="X29:X30" si="27">W29</f>
        <v>44306</v>
      </c>
      <c r="Y29" s="270">
        <f>Y7</f>
        <v>12</v>
      </c>
      <c r="Z29" s="337" t="s">
        <v>0</v>
      </c>
      <c r="AA29" s="339" t="str">
        <f t="shared" ref="AA29:AA30" si="28">Z29</f>
        <v>-</v>
      </c>
      <c r="AB29" s="270" t="s">
        <v>0</v>
      </c>
      <c r="AC29" s="337">
        <f>I29+AE29</f>
        <v>44308</v>
      </c>
      <c r="AD29" s="339">
        <f t="shared" ref="AD29:AD30" si="29">AC29</f>
        <v>44308</v>
      </c>
      <c r="AE29" s="270">
        <f>AE7</f>
        <v>14</v>
      </c>
      <c r="AF29" s="269" t="s">
        <v>63</v>
      </c>
      <c r="AG29" s="125" t="s">
        <v>65</v>
      </c>
      <c r="AH29" s="302"/>
      <c r="AI29" s="269" t="s">
        <v>117</v>
      </c>
      <c r="AJ29" s="62" t="s">
        <v>114</v>
      </c>
      <c r="AO29" s="398"/>
    </row>
    <row r="30" spans="1:41" ht="17.5" customHeight="1" thickBot="1" x14ac:dyDescent="0.4">
      <c r="A30" s="194" t="s">
        <v>206</v>
      </c>
      <c r="B30" s="494" t="s">
        <v>281</v>
      </c>
      <c r="C30" s="243">
        <f>I30-1</f>
        <v>44293</v>
      </c>
      <c r="D30" s="197">
        <f t="shared" si="20"/>
        <v>44293</v>
      </c>
      <c r="E30" s="525">
        <f t="shared" si="18"/>
        <v>44292</v>
      </c>
      <c r="F30" s="526">
        <f t="shared" si="21"/>
        <v>44292</v>
      </c>
      <c r="G30" s="199">
        <f t="shared" si="22"/>
        <v>44293</v>
      </c>
      <c r="H30" s="197">
        <f t="shared" si="23"/>
        <v>44293</v>
      </c>
      <c r="I30" s="235">
        <f t="shared" ref="I30:I34" si="30">I26+7</f>
        <v>44294</v>
      </c>
      <c r="J30" s="236">
        <f t="shared" si="24"/>
        <v>44294</v>
      </c>
      <c r="K30" s="196">
        <f>I30+6</f>
        <v>44300</v>
      </c>
      <c r="L30" s="245">
        <f>K30</f>
        <v>44300</v>
      </c>
      <c r="M30" s="501" t="s">
        <v>275</v>
      </c>
      <c r="N30" s="502" t="s">
        <v>282</v>
      </c>
      <c r="O30" s="503">
        <f>K30+3</f>
        <v>44303</v>
      </c>
      <c r="P30" s="245">
        <f>O30</f>
        <v>44303</v>
      </c>
      <c r="Q30" s="199" t="s">
        <v>0</v>
      </c>
      <c r="R30" s="197" t="str">
        <f t="shared" si="25"/>
        <v>-</v>
      </c>
      <c r="S30" s="242" t="s">
        <v>0</v>
      </c>
      <c r="T30" s="199" t="s">
        <v>0</v>
      </c>
      <c r="U30" s="197" t="str">
        <f t="shared" si="26"/>
        <v>-</v>
      </c>
      <c r="V30" s="242" t="s">
        <v>0</v>
      </c>
      <c r="W30" s="199" t="s">
        <v>0</v>
      </c>
      <c r="X30" s="197" t="str">
        <f t="shared" si="27"/>
        <v>-</v>
      </c>
      <c r="Y30" s="242" t="s">
        <v>0</v>
      </c>
      <c r="Z30" s="199">
        <f>I30+AB30</f>
        <v>44306</v>
      </c>
      <c r="AA30" s="197">
        <f t="shared" si="28"/>
        <v>44306</v>
      </c>
      <c r="AB30" s="242">
        <f>AB8</f>
        <v>12</v>
      </c>
      <c r="AC30" s="199" t="s">
        <v>0</v>
      </c>
      <c r="AD30" s="197" t="str">
        <f t="shared" si="29"/>
        <v>-</v>
      </c>
      <c r="AE30" s="242" t="s">
        <v>0</v>
      </c>
      <c r="AF30" s="241" t="s">
        <v>63</v>
      </c>
      <c r="AG30" s="519" t="s">
        <v>62</v>
      </c>
      <c r="AH30" s="520" t="s">
        <v>118</v>
      </c>
      <c r="AI30" s="485" t="s">
        <v>156</v>
      </c>
      <c r="AJ30" s="265" t="s">
        <v>112</v>
      </c>
    </row>
    <row r="31" spans="1:41" ht="17.5" customHeight="1" x14ac:dyDescent="0.35">
      <c r="A31" s="420" t="s">
        <v>182</v>
      </c>
      <c r="B31" s="421" t="s">
        <v>267</v>
      </c>
      <c r="C31" s="522">
        <f>I31-3</f>
        <v>44290</v>
      </c>
      <c r="D31" s="413">
        <f>C31</f>
        <v>44290</v>
      </c>
      <c r="E31" s="410">
        <f>I31-4</f>
        <v>44289</v>
      </c>
      <c r="F31" s="413">
        <f>E31</f>
        <v>44289</v>
      </c>
      <c r="G31" s="414">
        <f>E31+1</f>
        <v>44290</v>
      </c>
      <c r="H31" s="413">
        <f>G31</f>
        <v>44290</v>
      </c>
      <c r="I31" s="409">
        <f>I27+7</f>
        <v>44293</v>
      </c>
      <c r="J31" s="408">
        <f>I31</f>
        <v>44293</v>
      </c>
      <c r="K31" s="410" t="s">
        <v>0</v>
      </c>
      <c r="L31" s="411" t="s">
        <v>0</v>
      </c>
      <c r="M31" s="431" t="s">
        <v>1</v>
      </c>
      <c r="N31" s="432" t="s">
        <v>0</v>
      </c>
      <c r="O31" s="414" t="s">
        <v>0</v>
      </c>
      <c r="P31" s="411" t="s">
        <v>0</v>
      </c>
      <c r="Q31" s="412">
        <f>I31+S31</f>
        <v>44305</v>
      </c>
      <c r="R31" s="413">
        <f>Q31</f>
        <v>44305</v>
      </c>
      <c r="S31" s="406">
        <f>S9</f>
        <v>12</v>
      </c>
      <c r="T31" s="414">
        <f>I31+V31</f>
        <v>44306</v>
      </c>
      <c r="U31" s="413">
        <f>T31</f>
        <v>44306</v>
      </c>
      <c r="V31" s="406">
        <v>13</v>
      </c>
      <c r="W31" s="414">
        <f>I31+Y31</f>
        <v>44308</v>
      </c>
      <c r="X31" s="413">
        <f>W31</f>
        <v>44308</v>
      </c>
      <c r="Y31" s="406">
        <f>Y9</f>
        <v>15</v>
      </c>
      <c r="Z31" s="414" t="s">
        <v>0</v>
      </c>
      <c r="AA31" s="413" t="str">
        <f>Z31</f>
        <v>-</v>
      </c>
      <c r="AB31" s="406" t="s">
        <v>0</v>
      </c>
      <c r="AC31" s="414">
        <f>I31+AE31</f>
        <v>44309</v>
      </c>
      <c r="AD31" s="413">
        <f>AC31</f>
        <v>44309</v>
      </c>
      <c r="AE31" s="406">
        <v>16</v>
      </c>
      <c r="AF31" s="433" t="s">
        <v>97</v>
      </c>
      <c r="AG31" s="299" t="s">
        <v>65</v>
      </c>
      <c r="AH31" s="298"/>
      <c r="AI31" s="504"/>
      <c r="AJ31" s="434" t="s">
        <v>113</v>
      </c>
    </row>
    <row r="32" spans="1:41" ht="17.5" customHeight="1" x14ac:dyDescent="0.35">
      <c r="A32" s="160" t="s">
        <v>182</v>
      </c>
      <c r="B32" s="161" t="s">
        <v>267</v>
      </c>
      <c r="C32" s="165">
        <f>I32-3</f>
        <v>44290</v>
      </c>
      <c r="D32" s="163">
        <f>C32</f>
        <v>44290</v>
      </c>
      <c r="E32" s="527">
        <f>I32-4</f>
        <v>44289</v>
      </c>
      <c r="F32" s="528">
        <f>E32</f>
        <v>44289</v>
      </c>
      <c r="G32" s="162">
        <f>E32+1</f>
        <v>44290</v>
      </c>
      <c r="H32" s="163">
        <f>G32</f>
        <v>44290</v>
      </c>
      <c r="I32" s="255">
        <f>I28+7</f>
        <v>44293</v>
      </c>
      <c r="J32" s="285">
        <f>I32</f>
        <v>44293</v>
      </c>
      <c r="K32" s="175" t="s">
        <v>0</v>
      </c>
      <c r="L32" s="164" t="s">
        <v>0</v>
      </c>
      <c r="M32" s="460" t="s">
        <v>67</v>
      </c>
      <c r="N32" s="461" t="s">
        <v>0</v>
      </c>
      <c r="O32" s="162" t="s">
        <v>0</v>
      </c>
      <c r="P32" s="164" t="s">
        <v>0</v>
      </c>
      <c r="Q32" s="506" t="s">
        <v>0</v>
      </c>
      <c r="R32" s="163" t="str">
        <f>Q32</f>
        <v>-</v>
      </c>
      <c r="S32" s="166" t="s">
        <v>0</v>
      </c>
      <c r="T32" s="162" t="s">
        <v>0</v>
      </c>
      <c r="U32" s="163" t="str">
        <f>T32</f>
        <v>-</v>
      </c>
      <c r="V32" s="166" t="s">
        <v>0</v>
      </c>
      <c r="W32" s="162" t="s">
        <v>0</v>
      </c>
      <c r="X32" s="163" t="str">
        <f>W32</f>
        <v>-</v>
      </c>
      <c r="Y32" s="166" t="s">
        <v>0</v>
      </c>
      <c r="Z32" s="507">
        <f>I32+AB32</f>
        <v>44310</v>
      </c>
      <c r="AA32" s="508">
        <f>Z32</f>
        <v>44310</v>
      </c>
      <c r="AB32" s="509">
        <f>AB10</f>
        <v>17</v>
      </c>
      <c r="AC32" s="162" t="s">
        <v>0</v>
      </c>
      <c r="AD32" s="163" t="str">
        <f>AC32</f>
        <v>-</v>
      </c>
      <c r="AE32" s="166" t="s">
        <v>0</v>
      </c>
      <c r="AF32" s="169" t="s">
        <v>97</v>
      </c>
      <c r="AG32" s="170" t="s">
        <v>65</v>
      </c>
      <c r="AH32" s="171" t="s">
        <v>116</v>
      </c>
      <c r="AI32" s="192"/>
      <c r="AJ32" s="173" t="s">
        <v>113</v>
      </c>
    </row>
    <row r="33" spans="1:36" ht="17.5" customHeight="1" x14ac:dyDescent="0.35">
      <c r="A33" s="296" t="s">
        <v>179</v>
      </c>
      <c r="B33" s="295" t="s">
        <v>283</v>
      </c>
      <c r="C33" s="353">
        <f>I33-1</f>
        <v>44300</v>
      </c>
      <c r="D33" s="344">
        <f t="shared" ref="D33:D34" si="31">C33</f>
        <v>44300</v>
      </c>
      <c r="E33" s="350">
        <f>I33-2</f>
        <v>44299</v>
      </c>
      <c r="F33" s="344">
        <f t="shared" ref="F33:F34" si="32">E33</f>
        <v>44299</v>
      </c>
      <c r="G33" s="343">
        <f t="shared" si="22"/>
        <v>44300</v>
      </c>
      <c r="H33" s="344">
        <f t="shared" ref="H33:H34" si="33">G33</f>
        <v>44300</v>
      </c>
      <c r="I33" s="290">
        <f t="shared" si="30"/>
        <v>44301</v>
      </c>
      <c r="J33" s="289">
        <f t="shared" ref="J33:J34" si="34">I33</f>
        <v>44301</v>
      </c>
      <c r="K33" s="350" t="s">
        <v>0</v>
      </c>
      <c r="L33" s="345" t="s">
        <v>0</v>
      </c>
      <c r="M33" s="292" t="s">
        <v>1</v>
      </c>
      <c r="N33" s="291" t="s">
        <v>0</v>
      </c>
      <c r="O33" s="343" t="s">
        <v>0</v>
      </c>
      <c r="P33" s="345" t="s">
        <v>0</v>
      </c>
      <c r="Q33" s="405">
        <f>I33+S33</f>
        <v>44313</v>
      </c>
      <c r="R33" s="344">
        <f t="shared" ref="R33:R34" si="35">Q33</f>
        <v>44313</v>
      </c>
      <c r="S33" s="288">
        <f>$S$9</f>
        <v>12</v>
      </c>
      <c r="T33" s="343" t="s">
        <v>0</v>
      </c>
      <c r="U33" s="344" t="str">
        <f t="shared" ref="U33:U34" si="36">T33</f>
        <v>-</v>
      </c>
      <c r="V33" s="288">
        <f>$V$9</f>
        <v>13</v>
      </c>
      <c r="W33" s="343">
        <f>I33+Y33</f>
        <v>44313</v>
      </c>
      <c r="X33" s="344">
        <f t="shared" ref="X33:X34" si="37">W33</f>
        <v>44313</v>
      </c>
      <c r="Y33" s="288">
        <f>Y7</f>
        <v>12</v>
      </c>
      <c r="Z33" s="343" t="s">
        <v>0</v>
      </c>
      <c r="AA33" s="344" t="str">
        <f t="shared" ref="AA33:AA34" si="38">Z33</f>
        <v>-</v>
      </c>
      <c r="AB33" s="288" t="s">
        <v>0</v>
      </c>
      <c r="AC33" s="343">
        <f>I33+AE33</f>
        <v>44315</v>
      </c>
      <c r="AD33" s="344">
        <f t="shared" ref="AD33:AD34" si="39">AC33</f>
        <v>44315</v>
      </c>
      <c r="AE33" s="288">
        <f>AE7</f>
        <v>14</v>
      </c>
      <c r="AF33" s="287" t="s">
        <v>63</v>
      </c>
      <c r="AG33" s="170" t="s">
        <v>65</v>
      </c>
      <c r="AH33" s="286"/>
      <c r="AI33" s="287" t="s">
        <v>117</v>
      </c>
      <c r="AJ33" s="462" t="s">
        <v>114</v>
      </c>
    </row>
    <row r="34" spans="1:36" ht="17.5" customHeight="1" thickBot="1" x14ac:dyDescent="0.4">
      <c r="A34" s="284" t="s">
        <v>179</v>
      </c>
      <c r="B34" s="516" t="s">
        <v>283</v>
      </c>
      <c r="C34" s="379">
        <f>I34-1</f>
        <v>44300</v>
      </c>
      <c r="D34" s="238">
        <f t="shared" si="31"/>
        <v>44300</v>
      </c>
      <c r="E34" s="529">
        <f>I34-2</f>
        <v>44299</v>
      </c>
      <c r="F34" s="530">
        <f t="shared" si="32"/>
        <v>44299</v>
      </c>
      <c r="G34" s="237">
        <f t="shared" si="22"/>
        <v>44300</v>
      </c>
      <c r="H34" s="238">
        <f t="shared" si="33"/>
        <v>44300</v>
      </c>
      <c r="I34" s="283">
        <f t="shared" si="30"/>
        <v>44301</v>
      </c>
      <c r="J34" s="282">
        <f t="shared" si="34"/>
        <v>44301</v>
      </c>
      <c r="K34" s="375">
        <f>I34+6</f>
        <v>44307</v>
      </c>
      <c r="L34" s="376">
        <f>K34</f>
        <v>44307</v>
      </c>
      <c r="M34" s="510" t="s">
        <v>278</v>
      </c>
      <c r="N34" s="511" t="s">
        <v>284</v>
      </c>
      <c r="O34" s="512">
        <f>K34+3</f>
        <v>44310</v>
      </c>
      <c r="P34" s="376">
        <f>O34</f>
        <v>44310</v>
      </c>
      <c r="Q34" s="237" t="s">
        <v>0</v>
      </c>
      <c r="R34" s="238" t="str">
        <f t="shared" si="35"/>
        <v>-</v>
      </c>
      <c r="S34" s="281" t="s">
        <v>0</v>
      </c>
      <c r="T34" s="237" t="s">
        <v>0</v>
      </c>
      <c r="U34" s="238" t="str">
        <f t="shared" si="36"/>
        <v>-</v>
      </c>
      <c r="V34" s="281" t="s">
        <v>0</v>
      </c>
      <c r="W34" s="237" t="s">
        <v>0</v>
      </c>
      <c r="X34" s="238" t="str">
        <f t="shared" si="37"/>
        <v>-</v>
      </c>
      <c r="Y34" s="281" t="s">
        <v>0</v>
      </c>
      <c r="Z34" s="237">
        <f>I34+AB34</f>
        <v>44318</v>
      </c>
      <c r="AA34" s="238">
        <f t="shared" si="38"/>
        <v>44318</v>
      </c>
      <c r="AB34" s="281">
        <f>$AB$10</f>
        <v>17</v>
      </c>
      <c r="AC34" s="237" t="s">
        <v>0</v>
      </c>
      <c r="AD34" s="238" t="str">
        <f t="shared" si="39"/>
        <v>-</v>
      </c>
      <c r="AE34" s="281" t="s">
        <v>0</v>
      </c>
      <c r="AF34" s="280" t="s">
        <v>63</v>
      </c>
      <c r="AG34" s="517" t="s">
        <v>62</v>
      </c>
      <c r="AH34" s="518" t="s">
        <v>118</v>
      </c>
      <c r="AI34" s="467" t="s">
        <v>156</v>
      </c>
      <c r="AJ34" s="279" t="s">
        <v>112</v>
      </c>
    </row>
    <row r="35" spans="1:36" ht="17.5" customHeight="1" x14ac:dyDescent="0.35"/>
    <row r="36" spans="1:36" ht="17.5" customHeight="1" x14ac:dyDescent="0.35"/>
    <row r="37" spans="1:36" ht="17.5" customHeight="1" x14ac:dyDescent="0.4">
      <c r="A37" s="212"/>
      <c r="B37" s="207"/>
      <c r="C37" s="208"/>
      <c r="D37" s="208"/>
      <c r="E37" s="208"/>
      <c r="F37" s="208"/>
      <c r="G37" s="208"/>
      <c r="H37" s="209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63"/>
      <c r="V37" s="263"/>
      <c r="W37" s="263"/>
      <c r="X37" s="263"/>
      <c r="Y37" s="262"/>
      <c r="Z37" s="263"/>
      <c r="AA37" s="263"/>
      <c r="AB37" s="263"/>
      <c r="AC37" s="263"/>
      <c r="AD37" s="263"/>
      <c r="AE37" s="263"/>
      <c r="AF37" s="263"/>
      <c r="AG37" s="262"/>
      <c r="AH37" s="262"/>
      <c r="AI37" s="262"/>
      <c r="AJ37" s="262"/>
    </row>
    <row r="38" spans="1:36" ht="17.5" customHeight="1" x14ac:dyDescent="0.4">
      <c r="A38" s="212"/>
      <c r="B38" s="207"/>
      <c r="C38" s="208"/>
      <c r="D38" s="208"/>
      <c r="E38" s="208"/>
      <c r="F38" s="208"/>
      <c r="G38" s="208"/>
      <c r="H38" s="209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63"/>
      <c r="V38" s="263"/>
      <c r="W38" s="263"/>
      <c r="X38" s="263"/>
      <c r="Y38" s="262"/>
      <c r="Z38" s="263"/>
      <c r="AA38" s="263"/>
      <c r="AB38" s="263"/>
      <c r="AC38" s="263"/>
      <c r="AD38" s="263"/>
      <c r="AE38" s="263"/>
      <c r="AF38" s="263"/>
      <c r="AG38" s="262"/>
      <c r="AH38" s="262"/>
      <c r="AI38" s="262"/>
      <c r="AJ38" s="262"/>
    </row>
    <row r="39" spans="1:36" ht="17.5" customHeight="1" x14ac:dyDescent="0.4">
      <c r="A39" s="202" t="s">
        <v>186</v>
      </c>
      <c r="B39" s="203"/>
      <c r="C39" s="204"/>
      <c r="D39" s="204"/>
      <c r="E39" s="204"/>
      <c r="F39" s="204"/>
      <c r="G39" s="204"/>
      <c r="H39" s="205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15"/>
      <c r="T39" s="215"/>
      <c r="U39" s="263"/>
      <c r="V39" s="263"/>
      <c r="W39" s="263"/>
      <c r="X39" s="263"/>
      <c r="Y39" s="262"/>
      <c r="Z39" s="263"/>
      <c r="AA39" s="263"/>
      <c r="AB39" s="263"/>
      <c r="AC39" s="263"/>
      <c r="AD39" s="263"/>
      <c r="AE39" s="263"/>
      <c r="AF39" s="263"/>
      <c r="AG39" s="262"/>
      <c r="AH39" s="262"/>
      <c r="AI39" s="262"/>
      <c r="AJ39" s="262"/>
    </row>
    <row r="40" spans="1:36" ht="17.5" customHeight="1" x14ac:dyDescent="0.45">
      <c r="A40" s="206" t="s">
        <v>6</v>
      </c>
      <c r="B40" s="207"/>
      <c r="C40" s="208"/>
      <c r="D40" s="208"/>
      <c r="E40" s="208"/>
      <c r="F40" s="208"/>
      <c r="G40" s="208"/>
      <c r="H40" s="209"/>
      <c r="I40" s="208"/>
      <c r="J40" s="210"/>
      <c r="K40" s="210"/>
      <c r="L40" s="210"/>
      <c r="M40" s="210"/>
      <c r="N40" s="210"/>
      <c r="O40" s="210"/>
      <c r="P40" s="210"/>
      <c r="Q40" s="210"/>
      <c r="R40" s="208"/>
      <c r="T40" s="219"/>
      <c r="U40" s="219"/>
      <c r="V40" s="263"/>
      <c r="W40" s="263"/>
      <c r="X40" s="263"/>
      <c r="Y40" s="262"/>
      <c r="Z40" s="263"/>
      <c r="AA40" s="263"/>
      <c r="AB40" s="263"/>
      <c r="AC40" s="263"/>
      <c r="AD40" s="263"/>
      <c r="AE40" s="263"/>
      <c r="AF40" s="263"/>
      <c r="AG40" s="262"/>
      <c r="AH40" s="262"/>
      <c r="AI40" s="262"/>
      <c r="AJ40" s="262"/>
    </row>
    <row r="41" spans="1:36" ht="17.5" customHeight="1" x14ac:dyDescent="0.4">
      <c r="A41" s="212" t="s">
        <v>187</v>
      </c>
      <c r="B41" s="207"/>
      <c r="C41" s="208"/>
      <c r="D41" s="208"/>
      <c r="E41" s="208"/>
      <c r="F41" s="208"/>
      <c r="G41" s="208"/>
      <c r="H41" s="209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6"/>
      <c r="T41" s="206"/>
      <c r="U41" s="263"/>
      <c r="V41" s="263"/>
      <c r="W41" s="263"/>
      <c r="X41" s="263"/>
      <c r="Y41" s="262"/>
      <c r="Z41" s="263"/>
      <c r="AA41" s="263"/>
      <c r="AB41" s="263"/>
      <c r="AC41" s="263"/>
      <c r="AD41" s="263"/>
      <c r="AE41" s="263"/>
      <c r="AF41" s="263"/>
      <c r="AG41" s="262"/>
      <c r="AH41" s="262"/>
      <c r="AI41" s="262"/>
      <c r="AJ41" s="262"/>
    </row>
    <row r="42" spans="1:36" ht="17.5" customHeight="1" x14ac:dyDescent="0.4">
      <c r="A42" s="212"/>
      <c r="B42" s="207"/>
      <c r="C42" s="208"/>
      <c r="D42" s="208"/>
      <c r="E42" s="208"/>
      <c r="F42" s="208"/>
      <c r="G42" s="208"/>
      <c r="H42" s="209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30"/>
      <c r="T42" s="230"/>
      <c r="U42" s="263"/>
      <c r="V42" s="263"/>
      <c r="W42" s="263"/>
      <c r="X42" s="263"/>
      <c r="Y42" s="262"/>
      <c r="Z42" s="263"/>
      <c r="AA42" s="263"/>
      <c r="AB42" s="263"/>
      <c r="AC42" s="263"/>
      <c r="AD42" s="263"/>
      <c r="AE42" s="263"/>
      <c r="AF42" s="263"/>
      <c r="AG42" s="262"/>
      <c r="AH42" s="262"/>
      <c r="AI42" s="262"/>
      <c r="AJ42" s="262"/>
    </row>
    <row r="43" spans="1:36" ht="17.5" customHeight="1" x14ac:dyDescent="0.45">
      <c r="A43" s="202" t="s">
        <v>188</v>
      </c>
      <c r="B43" s="213"/>
      <c r="C43" s="214" t="s">
        <v>189</v>
      </c>
      <c r="D43" s="200"/>
      <c r="E43" s="212"/>
      <c r="F43" s="212"/>
      <c r="G43" s="215"/>
      <c r="H43" s="209"/>
      <c r="I43" s="216"/>
      <c r="J43" s="215"/>
      <c r="K43" s="215"/>
      <c r="L43" s="215"/>
      <c r="M43" s="215"/>
      <c r="N43" s="215"/>
      <c r="O43" s="215"/>
      <c r="P43" s="215"/>
      <c r="Q43" s="212"/>
      <c r="R43" s="215"/>
      <c r="T43" s="219"/>
      <c r="U43" s="219"/>
      <c r="V43" s="263"/>
      <c r="W43" s="263"/>
      <c r="X43" s="263"/>
      <c r="Y43" s="262"/>
      <c r="Z43" s="263"/>
      <c r="AA43" s="263"/>
      <c r="AB43" s="263"/>
      <c r="AC43" s="263"/>
      <c r="AD43" s="263"/>
      <c r="AE43" s="263"/>
      <c r="AF43" s="263"/>
      <c r="AG43" s="262"/>
      <c r="AH43" s="262"/>
      <c r="AI43" s="262"/>
      <c r="AJ43" s="262"/>
    </row>
    <row r="44" spans="1:36" ht="17.5" customHeight="1" x14ac:dyDescent="0.45">
      <c r="A44" s="217" t="s">
        <v>190</v>
      </c>
      <c r="B44" s="218" t="s">
        <v>191</v>
      </c>
      <c r="C44" s="219" t="s">
        <v>192</v>
      </c>
      <c r="D44" s="217"/>
      <c r="E44" s="217"/>
      <c r="F44" s="217"/>
      <c r="G44" s="220" t="s">
        <v>7</v>
      </c>
      <c r="H44" s="264" t="s">
        <v>193</v>
      </c>
      <c r="I44" s="200"/>
      <c r="J44" s="222"/>
      <c r="K44" s="222"/>
      <c r="L44" s="222"/>
      <c r="M44" s="223"/>
      <c r="O44" s="219" t="s">
        <v>194</v>
      </c>
      <c r="P44" s="219" t="s">
        <v>195</v>
      </c>
    </row>
    <row r="45" spans="1:36" ht="17.5" customHeight="1" x14ac:dyDescent="0.35">
      <c r="A45" s="206"/>
      <c r="B45" s="226"/>
      <c r="C45" s="206"/>
      <c r="D45" s="206"/>
      <c r="E45" s="206"/>
      <c r="F45" s="206"/>
      <c r="G45" s="206"/>
      <c r="H45" s="227"/>
      <c r="I45" s="228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36" ht="17.5" customHeight="1" x14ac:dyDescent="0.4">
      <c r="A46" s="202" t="s">
        <v>198</v>
      </c>
      <c r="B46" s="226"/>
      <c r="C46" s="214" t="s">
        <v>199</v>
      </c>
      <c r="D46" s="200"/>
      <c r="E46" s="212"/>
      <c r="F46" s="212"/>
      <c r="G46" s="206"/>
      <c r="H46" s="227"/>
      <c r="I46" s="228"/>
      <c r="J46" s="206"/>
      <c r="K46" s="206"/>
      <c r="L46" s="206"/>
      <c r="M46" s="206"/>
      <c r="N46" s="206"/>
      <c r="O46" s="206"/>
      <c r="P46" s="206"/>
      <c r="Q46" s="212"/>
      <c r="R46" s="208"/>
    </row>
    <row r="47" spans="1:36" ht="17.5" customHeight="1" x14ac:dyDescent="0.45">
      <c r="A47" s="219" t="s">
        <v>200</v>
      </c>
      <c r="B47" s="218" t="s">
        <v>191</v>
      </c>
      <c r="C47" s="219" t="s">
        <v>201</v>
      </c>
      <c r="D47" s="232"/>
      <c r="E47" s="232"/>
      <c r="F47" s="232"/>
      <c r="G47" s="220" t="s">
        <v>7</v>
      </c>
      <c r="H47" s="233" t="s">
        <v>202</v>
      </c>
      <c r="I47" s="200"/>
      <c r="J47" s="234"/>
      <c r="K47" s="234"/>
      <c r="L47" s="234"/>
      <c r="M47" s="223"/>
      <c r="O47" s="219" t="s">
        <v>194</v>
      </c>
      <c r="P47" s="219" t="s">
        <v>203</v>
      </c>
    </row>
    <row r="48" spans="1:36" ht="17.5" customHeight="1" x14ac:dyDescent="0.35"/>
    <row r="49" spans="19:41" ht="17.5" customHeight="1" x14ac:dyDescent="0.35">
      <c r="AO49" s="193"/>
    </row>
    <row r="50" spans="19:41" ht="17.5" customHeight="1" x14ac:dyDescent="0.4">
      <c r="S50" s="204"/>
      <c r="T50" s="204"/>
      <c r="U50" s="263"/>
      <c r="V50" s="263"/>
      <c r="W50" s="263"/>
    </row>
    <row r="51" spans="19:41" ht="17.5" customHeight="1" x14ac:dyDescent="0.4">
      <c r="S51" s="208"/>
      <c r="T51" s="208"/>
      <c r="U51" s="263"/>
      <c r="V51" s="263"/>
      <c r="W51" s="263"/>
    </row>
    <row r="52" spans="19:41" ht="17.5" customHeight="1" x14ac:dyDescent="0.4">
      <c r="S52" s="208"/>
      <c r="T52" s="208"/>
      <c r="U52" s="263"/>
      <c r="V52" s="263"/>
      <c r="W52" s="263"/>
    </row>
    <row r="53" spans="19:41" ht="17.5" customHeight="1" x14ac:dyDescent="0.4">
      <c r="S53" s="208"/>
      <c r="T53" s="208"/>
      <c r="U53" s="263"/>
      <c r="V53" s="263"/>
      <c r="W53" s="263"/>
    </row>
    <row r="54" spans="19:41" ht="17.5" customHeight="1" x14ac:dyDescent="0.35">
      <c r="S54" s="215"/>
      <c r="T54" s="215"/>
      <c r="U54" s="263"/>
      <c r="V54" s="263"/>
      <c r="W54" s="263"/>
    </row>
    <row r="55" spans="19:41" ht="17.5" customHeight="1" x14ac:dyDescent="0.45">
      <c r="T55" s="219" t="s">
        <v>196</v>
      </c>
      <c r="U55" s="219" t="s">
        <v>197</v>
      </c>
      <c r="V55" s="263"/>
      <c r="W55" s="263"/>
    </row>
    <row r="56" spans="19:41" ht="17.5" customHeight="1" x14ac:dyDescent="0.35">
      <c r="S56" s="206"/>
      <c r="T56" s="206"/>
      <c r="U56" s="263"/>
      <c r="V56" s="263"/>
      <c r="W56" s="263"/>
    </row>
    <row r="57" spans="19:41" ht="17.5" customHeight="1" x14ac:dyDescent="0.35">
      <c r="S57" s="230"/>
      <c r="T57" s="230"/>
      <c r="U57" s="263"/>
      <c r="V57" s="263"/>
      <c r="W57" s="263"/>
    </row>
    <row r="58" spans="19:41" ht="15" customHeight="1" x14ac:dyDescent="0.45">
      <c r="T58" s="219" t="s">
        <v>196</v>
      </c>
      <c r="U58" s="219" t="s">
        <v>204</v>
      </c>
      <c r="V58" s="263"/>
      <c r="W58" s="263"/>
    </row>
    <row r="59" spans="19:41" ht="22" customHeight="1" x14ac:dyDescent="0.35"/>
    <row r="60" spans="19:41" ht="22" customHeight="1" x14ac:dyDescent="0.35"/>
    <row r="61" spans="19:41" ht="22" customHeight="1" x14ac:dyDescent="0.35"/>
    <row r="62" spans="19:41" ht="22" customHeight="1" x14ac:dyDescent="0.35"/>
    <row r="63" spans="19:41" ht="22" customHeight="1" x14ac:dyDescent="0.35"/>
    <row r="64" spans="19:41" ht="22" customHeight="1" x14ac:dyDescent="0.35"/>
    <row r="65" ht="22" customHeight="1" x14ac:dyDescent="0.35"/>
    <row r="66" ht="22" customHeight="1" x14ac:dyDescent="0.35"/>
    <row r="67" ht="22" customHeight="1" x14ac:dyDescent="0.35"/>
  </sheetData>
  <autoFilter ref="A6:AJ28" xr:uid="{00000000-0009-0000-0000-000000000000}">
    <filterColumn colId="2" showButton="0"/>
    <filterColumn colId="4" showButton="0"/>
    <filterColumn colId="6" showButton="0"/>
    <filterColumn colId="8" showButton="0"/>
    <filterColumn colId="10" showButton="0"/>
    <filterColumn colId="14" showButton="0"/>
    <filterColumn colId="16" showButton="0"/>
    <filterColumn colId="19" showButton="0"/>
    <filterColumn colId="22" showButton="0"/>
    <filterColumn colId="25" showButton="0"/>
    <filterColumn colId="28" showButton="0"/>
    <filterColumn colId="32" showButton="0"/>
  </autoFilter>
  <mergeCells count="16">
    <mergeCell ref="AC6:AD6"/>
    <mergeCell ref="AG6:AH6"/>
    <mergeCell ref="A1:AH1"/>
    <mergeCell ref="A2:AH2"/>
    <mergeCell ref="A3:AH3"/>
    <mergeCell ref="AG4:AH4"/>
    <mergeCell ref="C6:D6"/>
    <mergeCell ref="E6:F6"/>
    <mergeCell ref="G6:H6"/>
    <mergeCell ref="I6:J6"/>
    <mergeCell ref="K6:L6"/>
    <mergeCell ref="O6:P6"/>
    <mergeCell ref="Q6:R6"/>
    <mergeCell ref="T6:U6"/>
    <mergeCell ref="W6:X6"/>
    <mergeCell ref="Z6:AA6"/>
  </mergeCells>
  <phoneticPr fontId="3"/>
  <hyperlinks>
    <hyperlink ref="H44" r:id="rId1" xr:uid="{00000000-0004-0000-0000-000000000000}"/>
    <hyperlink ref="H47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43" pageOrder="overThenDown" orientation="landscape" r:id="rId3"/>
  <colBreaks count="1" manualBreakCount="1">
    <brk id="36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S77"/>
  <sheetViews>
    <sheetView zoomScale="80" zoomScaleNormal="80" zoomScaleSheetLayoutView="80"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A7" sqref="A7:XFD12"/>
    </sheetView>
  </sheetViews>
  <sheetFormatPr defaultRowHeight="13" x14ac:dyDescent="0.2"/>
  <cols>
    <col min="1" max="1" width="20.36328125" customWidth="1"/>
    <col min="2" max="2" width="13.7265625" customWidth="1"/>
    <col min="8" max="8" width="9" customWidth="1"/>
    <col min="15" max="15" width="19.08984375" customWidth="1"/>
  </cols>
  <sheetData>
    <row r="1" spans="1:45" s="1" customFormat="1" ht="40.9" customHeight="1" x14ac:dyDescent="0.2">
      <c r="A1" s="590" t="s">
        <v>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</row>
    <row r="2" spans="1:45" s="1" customFormat="1" ht="15.65" customHeight="1" thickBot="1" x14ac:dyDescent="0.25">
      <c r="A2" s="591" t="s">
        <v>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</row>
    <row r="3" spans="1:45" s="1" customFormat="1" ht="28.9" customHeight="1" x14ac:dyDescent="0.2">
      <c r="A3" s="604" t="s">
        <v>10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S3" s="2"/>
    </row>
    <row r="4" spans="1:45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8"/>
      <c r="AE4" s="9"/>
      <c r="AF4" s="9"/>
      <c r="AG4" s="9"/>
      <c r="AH4" s="9"/>
      <c r="AI4" s="9"/>
      <c r="AJ4" s="9"/>
      <c r="AK4" s="9"/>
      <c r="AL4" s="10" t="s">
        <v>11</v>
      </c>
      <c r="AM4" s="593">
        <f ca="1">TODAY()</f>
        <v>44265</v>
      </c>
      <c r="AN4" s="593"/>
    </row>
    <row r="5" spans="1:45" s="1" customFormat="1" ht="31" customHeight="1" thickBot="1" x14ac:dyDescent="0.25">
      <c r="A5" s="11" t="s">
        <v>12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5" s="23" customFormat="1" ht="42.75" customHeight="1" thickBot="1" x14ac:dyDescent="0.25">
      <c r="A6" s="15" t="s">
        <v>13</v>
      </c>
      <c r="B6" s="16" t="s">
        <v>14</v>
      </c>
      <c r="C6" s="605" t="s">
        <v>15</v>
      </c>
      <c r="D6" s="606"/>
      <c r="E6" s="607" t="s">
        <v>16</v>
      </c>
      <c r="F6" s="607"/>
      <c r="G6" s="608" t="s">
        <v>30</v>
      </c>
      <c r="H6" s="608"/>
      <c r="I6" s="602" t="s">
        <v>141</v>
      </c>
      <c r="J6" s="609"/>
      <c r="K6" s="602" t="s">
        <v>142</v>
      </c>
      <c r="L6" s="609"/>
      <c r="M6" s="602" t="s">
        <v>31</v>
      </c>
      <c r="N6" s="603"/>
      <c r="O6" s="17" t="s">
        <v>17</v>
      </c>
      <c r="P6" s="18" t="s">
        <v>18</v>
      </c>
      <c r="Q6" s="602" t="s">
        <v>143</v>
      </c>
      <c r="R6" s="609"/>
      <c r="S6" s="602" t="s">
        <v>144</v>
      </c>
      <c r="T6" s="609"/>
      <c r="U6" s="602" t="s">
        <v>32</v>
      </c>
      <c r="V6" s="603"/>
      <c r="W6" s="612" t="s">
        <v>145</v>
      </c>
      <c r="X6" s="601"/>
      <c r="Y6" s="18" t="s">
        <v>19</v>
      </c>
      <c r="Z6" s="601" t="s">
        <v>146</v>
      </c>
      <c r="AA6" s="601"/>
      <c r="AB6" s="18" t="s">
        <v>19</v>
      </c>
      <c r="AC6" s="601" t="s">
        <v>147</v>
      </c>
      <c r="AD6" s="601"/>
      <c r="AE6" s="19" t="s">
        <v>19</v>
      </c>
      <c r="AF6" s="601" t="s">
        <v>148</v>
      </c>
      <c r="AG6" s="601"/>
      <c r="AH6" s="19" t="s">
        <v>19</v>
      </c>
      <c r="AI6" s="601" t="s">
        <v>149</v>
      </c>
      <c r="AJ6" s="601"/>
      <c r="AK6" s="19" t="s">
        <v>19</v>
      </c>
      <c r="AL6" s="20" t="s">
        <v>20</v>
      </c>
      <c r="AM6" s="610" t="s">
        <v>21</v>
      </c>
      <c r="AN6" s="611"/>
      <c r="AO6" s="21" t="s">
        <v>22</v>
      </c>
      <c r="AP6" s="22" t="s">
        <v>23</v>
      </c>
    </row>
    <row r="7" spans="1:45" s="24" customFormat="1" ht="18" hidden="1" customHeight="1" x14ac:dyDescent="0.2">
      <c r="A7" s="48" t="s">
        <v>175</v>
      </c>
      <c r="B7" s="49"/>
      <c r="C7" s="27">
        <f>G7-4</f>
        <v>44249</v>
      </c>
      <c r="D7" s="28">
        <f t="shared" ref="D7:D8" si="0">C7</f>
        <v>44249</v>
      </c>
      <c r="E7" s="29">
        <f>G7-2</f>
        <v>44251</v>
      </c>
      <c r="F7" s="28">
        <v>42581</v>
      </c>
      <c r="G7" s="50">
        <v>44253</v>
      </c>
      <c r="H7" s="35">
        <f t="shared" ref="H7:H8" si="1">G7</f>
        <v>44253</v>
      </c>
      <c r="I7" s="51"/>
      <c r="J7" s="52"/>
      <c r="K7" s="51"/>
      <c r="L7" s="52"/>
      <c r="M7" s="51"/>
      <c r="N7" s="53"/>
      <c r="O7" s="54" t="s">
        <v>158</v>
      </c>
      <c r="P7" s="35" t="s">
        <v>158</v>
      </c>
      <c r="Q7" s="36" t="s">
        <v>158</v>
      </c>
      <c r="R7" s="37" t="s">
        <v>158</v>
      </c>
      <c r="S7" s="36"/>
      <c r="T7" s="37" t="s">
        <v>158</v>
      </c>
      <c r="U7" s="36" t="s">
        <v>158</v>
      </c>
      <c r="V7" s="38" t="s">
        <v>158</v>
      </c>
      <c r="W7" s="39">
        <f>$G$9+Y7</f>
        <v>44264</v>
      </c>
      <c r="X7" s="30">
        <f>W7</f>
        <v>44264</v>
      </c>
      <c r="Y7" s="40">
        <v>10</v>
      </c>
      <c r="Z7" s="55" t="s">
        <v>0</v>
      </c>
      <c r="AA7" s="35" t="s">
        <v>0</v>
      </c>
      <c r="AB7" s="56">
        <v>11</v>
      </c>
      <c r="AC7" s="57" t="s">
        <v>0</v>
      </c>
      <c r="AD7" s="58" t="s">
        <v>0</v>
      </c>
      <c r="AE7" s="56">
        <v>13</v>
      </c>
      <c r="AF7" s="55" t="s">
        <v>158</v>
      </c>
      <c r="AG7" s="35" t="str">
        <f>AF7</f>
        <v>-</v>
      </c>
      <c r="AH7" s="56" t="s">
        <v>158</v>
      </c>
      <c r="AI7" s="55" t="s">
        <v>0</v>
      </c>
      <c r="AJ7" s="35" t="s">
        <v>0</v>
      </c>
      <c r="AK7" s="56" t="s">
        <v>0</v>
      </c>
      <c r="AL7" s="59" t="s">
        <v>171</v>
      </c>
      <c r="AM7" s="60" t="s">
        <v>172</v>
      </c>
      <c r="AN7" s="61" t="s">
        <v>173</v>
      </c>
      <c r="AO7" s="61"/>
      <c r="AP7" s="62" t="s">
        <v>119</v>
      </c>
    </row>
    <row r="8" spans="1:45" s="24" customFormat="1" ht="19.5" hidden="1" customHeight="1" x14ac:dyDescent="0.2">
      <c r="A8" s="48" t="s">
        <v>174</v>
      </c>
      <c r="B8" s="49"/>
      <c r="C8" s="27">
        <f>G8-4</f>
        <v>44249</v>
      </c>
      <c r="D8" s="28">
        <f t="shared" si="0"/>
        <v>44249</v>
      </c>
      <c r="E8" s="29">
        <f>G8-2</f>
        <v>44251</v>
      </c>
      <c r="F8" s="28">
        <v>42581</v>
      </c>
      <c r="G8" s="50">
        <v>44253</v>
      </c>
      <c r="H8" s="35">
        <f t="shared" si="1"/>
        <v>44253</v>
      </c>
      <c r="I8" s="51"/>
      <c r="J8" s="52"/>
      <c r="K8" s="51"/>
      <c r="L8" s="52"/>
      <c r="M8" s="51"/>
      <c r="N8" s="53"/>
      <c r="O8" s="54" t="s">
        <v>158</v>
      </c>
      <c r="P8" s="35" t="s">
        <v>158</v>
      </c>
      <c r="Q8" s="36" t="s">
        <v>158</v>
      </c>
      <c r="R8" s="37" t="s">
        <v>158</v>
      </c>
      <c r="S8" s="36"/>
      <c r="T8" s="37"/>
      <c r="U8" s="36" t="s">
        <v>158</v>
      </c>
      <c r="V8" s="38" t="s">
        <v>158</v>
      </c>
      <c r="W8" s="39" t="s">
        <v>158</v>
      </c>
      <c r="X8" s="30" t="s">
        <v>158</v>
      </c>
      <c r="Y8" s="40" t="s">
        <v>158</v>
      </c>
      <c r="Z8" s="55" t="s">
        <v>0</v>
      </c>
      <c r="AA8" s="35" t="s">
        <v>0</v>
      </c>
      <c r="AB8" s="56" t="s">
        <v>158</v>
      </c>
      <c r="AC8" s="57" t="s">
        <v>0</v>
      </c>
      <c r="AD8" s="58" t="s">
        <v>0</v>
      </c>
      <c r="AE8" s="56" t="s">
        <v>158</v>
      </c>
      <c r="AF8" s="55">
        <f>G8+AH8</f>
        <v>44270</v>
      </c>
      <c r="AG8" s="35">
        <f>AF8</f>
        <v>44270</v>
      </c>
      <c r="AH8" s="56">
        <v>17</v>
      </c>
      <c r="AI8" s="55">
        <f>G8+AK8</f>
        <v>44270</v>
      </c>
      <c r="AJ8" s="35">
        <f>AI8</f>
        <v>44270</v>
      </c>
      <c r="AK8" s="56">
        <v>17</v>
      </c>
      <c r="AL8" s="59" t="s">
        <v>171</v>
      </c>
      <c r="AM8" s="60" t="s">
        <v>172</v>
      </c>
      <c r="AN8" s="61" t="s">
        <v>173</v>
      </c>
      <c r="AO8" s="61"/>
      <c r="AP8" s="62" t="s">
        <v>120</v>
      </c>
    </row>
    <row r="9" spans="1:45" s="24" customFormat="1" ht="19.5" hidden="1" customHeight="1" x14ac:dyDescent="0.2">
      <c r="A9" s="48" t="s">
        <v>29</v>
      </c>
      <c r="B9" s="49"/>
      <c r="C9" s="63">
        <f>G9-2</f>
        <v>44252</v>
      </c>
      <c r="D9" s="28">
        <f t="shared" ref="D9:D10" si="2">C9</f>
        <v>44252</v>
      </c>
      <c r="E9" s="64">
        <f>G9-1</f>
        <v>44253</v>
      </c>
      <c r="F9" s="37">
        <v>42584</v>
      </c>
      <c r="G9" s="50">
        <v>44254</v>
      </c>
      <c r="H9" s="35">
        <f t="shared" ref="H9:H10" si="3">G9</f>
        <v>44254</v>
      </c>
      <c r="I9" s="51"/>
      <c r="J9" s="52"/>
      <c r="K9" s="51"/>
      <c r="L9" s="52"/>
      <c r="M9" s="51"/>
      <c r="N9" s="53"/>
      <c r="O9" s="65" t="s">
        <v>24</v>
      </c>
      <c r="P9" s="35" t="s">
        <v>24</v>
      </c>
      <c r="Q9" s="36" t="s">
        <v>0</v>
      </c>
      <c r="R9" s="37" t="s">
        <v>24</v>
      </c>
      <c r="S9" s="36" t="s">
        <v>0</v>
      </c>
      <c r="T9" s="37" t="s">
        <v>24</v>
      </c>
      <c r="U9" s="36" t="s">
        <v>0</v>
      </c>
      <c r="V9" s="38" t="s">
        <v>24</v>
      </c>
      <c r="W9" s="66">
        <f>G9+Y9</f>
        <v>44272</v>
      </c>
      <c r="X9" s="35">
        <f>W9</f>
        <v>44272</v>
      </c>
      <c r="Y9" s="56">
        <v>18</v>
      </c>
      <c r="Z9" s="55" t="s">
        <v>24</v>
      </c>
      <c r="AA9" s="35" t="s">
        <v>24</v>
      </c>
      <c r="AB9" s="56">
        <v>18</v>
      </c>
      <c r="AC9" s="57" t="s">
        <v>24</v>
      </c>
      <c r="AD9" s="58" t="str">
        <f>AC9</f>
        <v>-</v>
      </c>
      <c r="AE9" s="56"/>
      <c r="AF9" s="55" t="s">
        <v>0</v>
      </c>
      <c r="AG9" s="35" t="s">
        <v>0</v>
      </c>
      <c r="AH9" s="56" t="s">
        <v>0</v>
      </c>
      <c r="AI9" s="55" t="s">
        <v>24</v>
      </c>
      <c r="AJ9" s="35" t="str">
        <f>AI9</f>
        <v>-</v>
      </c>
      <c r="AK9" s="56" t="s">
        <v>24</v>
      </c>
      <c r="AL9" s="59" t="s">
        <v>33</v>
      </c>
      <c r="AM9" s="60" t="s">
        <v>28</v>
      </c>
      <c r="AN9" s="61" t="s">
        <v>27</v>
      </c>
      <c r="AO9" s="61"/>
      <c r="AP9" s="62" t="s">
        <v>105</v>
      </c>
    </row>
    <row r="10" spans="1:45" s="24" customFormat="1" ht="21" hidden="1" customHeight="1" x14ac:dyDescent="0.2">
      <c r="A10" s="48" t="s">
        <v>95</v>
      </c>
      <c r="B10" s="49"/>
      <c r="C10" s="63">
        <f>G10-2</f>
        <v>44252</v>
      </c>
      <c r="D10" s="37">
        <f t="shared" si="2"/>
        <v>44252</v>
      </c>
      <c r="E10" s="64">
        <f>G10-1</f>
        <v>44253</v>
      </c>
      <c r="F10" s="37">
        <f>E10</f>
        <v>44253</v>
      </c>
      <c r="G10" s="50">
        <v>44254</v>
      </c>
      <c r="H10" s="35">
        <f t="shared" si="3"/>
        <v>44254</v>
      </c>
      <c r="I10" s="51"/>
      <c r="J10" s="52"/>
      <c r="K10" s="51"/>
      <c r="L10" s="52"/>
      <c r="M10" s="51"/>
      <c r="N10" s="53"/>
      <c r="O10" s="65"/>
      <c r="P10" s="35"/>
      <c r="Q10" s="36"/>
      <c r="R10" s="37"/>
      <c r="S10" s="36"/>
      <c r="T10" s="37"/>
      <c r="U10" s="36"/>
      <c r="V10" s="38"/>
      <c r="W10" s="66"/>
      <c r="X10" s="35"/>
      <c r="Y10" s="56"/>
      <c r="Z10" s="55"/>
      <c r="AA10" s="35"/>
      <c r="AB10" s="56"/>
      <c r="AC10" s="57"/>
      <c r="AD10" s="58"/>
      <c r="AE10" s="56"/>
      <c r="AF10" s="55">
        <f>G10+AH10</f>
        <v>44275</v>
      </c>
      <c r="AG10" s="35">
        <f>AF10</f>
        <v>44275</v>
      </c>
      <c r="AH10" s="56">
        <v>21</v>
      </c>
      <c r="AI10" s="55"/>
      <c r="AJ10" s="35"/>
      <c r="AK10" s="56"/>
      <c r="AL10" s="59" t="s">
        <v>33</v>
      </c>
      <c r="AM10" s="60" t="s">
        <v>28</v>
      </c>
      <c r="AN10" s="61" t="s">
        <v>27</v>
      </c>
      <c r="AO10" s="61"/>
      <c r="AP10" s="62" t="s">
        <v>133</v>
      </c>
    </row>
    <row r="11" spans="1:45" s="24" customFormat="1" ht="16.5" hidden="1" customHeight="1" x14ac:dyDescent="0.2">
      <c r="A11" s="25" t="s">
        <v>153</v>
      </c>
      <c r="B11" s="26"/>
      <c r="C11" s="27">
        <f>G11-4</f>
        <v>44251</v>
      </c>
      <c r="D11" s="28">
        <f t="shared" ref="D11:D29" si="4">C11</f>
        <v>44251</v>
      </c>
      <c r="E11" s="29">
        <f>G11-1</f>
        <v>44254</v>
      </c>
      <c r="F11" s="28">
        <v>42581</v>
      </c>
      <c r="G11" s="50">
        <v>44255</v>
      </c>
      <c r="H11" s="30">
        <f t="shared" ref="H11:H35" si="5">G11</f>
        <v>44255</v>
      </c>
      <c r="I11" s="31"/>
      <c r="J11" s="32"/>
      <c r="K11" s="31"/>
      <c r="L11" s="32"/>
      <c r="M11" s="31"/>
      <c r="N11" s="33"/>
      <c r="O11" s="34" t="s">
        <v>24</v>
      </c>
      <c r="P11" s="30" t="s">
        <v>24</v>
      </c>
      <c r="Q11" s="366" t="s">
        <v>24</v>
      </c>
      <c r="R11" s="28" t="s">
        <v>24</v>
      </c>
      <c r="S11" s="366" t="s">
        <v>24</v>
      </c>
      <c r="T11" s="28" t="s">
        <v>24</v>
      </c>
      <c r="U11" s="366"/>
      <c r="V11" s="313" t="s">
        <v>24</v>
      </c>
      <c r="W11" s="39">
        <f>$G$11+Y11</f>
        <v>44266</v>
      </c>
      <c r="X11" s="30">
        <f>W11</f>
        <v>44266</v>
      </c>
      <c r="Y11" s="40">
        <v>11</v>
      </c>
      <c r="Z11" s="41">
        <f>$G$11+AB11</f>
        <v>44267</v>
      </c>
      <c r="AA11" s="30">
        <f>Z11</f>
        <v>44267</v>
      </c>
      <c r="AB11" s="40">
        <v>12</v>
      </c>
      <c r="AC11" s="42">
        <f>$G$11+AE11</f>
        <v>44269</v>
      </c>
      <c r="AD11" s="43">
        <f>AC11</f>
        <v>44269</v>
      </c>
      <c r="AE11" s="40">
        <v>14</v>
      </c>
      <c r="AF11" s="41" t="s">
        <v>0</v>
      </c>
      <c r="AG11" s="30" t="s">
        <v>0</v>
      </c>
      <c r="AH11" s="40" t="s">
        <v>0</v>
      </c>
      <c r="AI11" s="41" t="s">
        <v>24</v>
      </c>
      <c r="AJ11" s="30" t="str">
        <f>AI11</f>
        <v>-</v>
      </c>
      <c r="AK11" s="40">
        <v>15</v>
      </c>
      <c r="AL11" s="44" t="s">
        <v>25</v>
      </c>
      <c r="AM11" s="45" t="s">
        <v>28</v>
      </c>
      <c r="AN11" s="46"/>
      <c r="AO11" s="46"/>
      <c r="AP11" s="47" t="s">
        <v>3</v>
      </c>
    </row>
    <row r="12" spans="1:45" s="24" customFormat="1" ht="22.5" hidden="1" customHeight="1" thickBot="1" x14ac:dyDescent="0.25">
      <c r="A12" s="258" t="s">
        <v>26</v>
      </c>
      <c r="B12" s="67"/>
      <c r="C12" s="68">
        <f>G12-2</f>
        <v>44253</v>
      </c>
      <c r="D12" s="69">
        <f t="shared" si="4"/>
        <v>44253</v>
      </c>
      <c r="E12" s="70">
        <f>G12-1</f>
        <v>44254</v>
      </c>
      <c r="F12" s="69">
        <f t="shared" ref="F12:F29" si="6">E12</f>
        <v>44254</v>
      </c>
      <c r="G12" s="50">
        <v>44255</v>
      </c>
      <c r="H12" s="71">
        <f t="shared" si="5"/>
        <v>44255</v>
      </c>
      <c r="I12" s="72"/>
      <c r="J12" s="73"/>
      <c r="K12" s="72"/>
      <c r="L12" s="73"/>
      <c r="M12" s="72"/>
      <c r="N12" s="74"/>
      <c r="O12" s="360"/>
      <c r="P12" s="303" t="s">
        <v>24</v>
      </c>
      <c r="Q12" s="306" t="s">
        <v>24</v>
      </c>
      <c r="R12" s="305" t="s">
        <v>24</v>
      </c>
      <c r="S12" s="306" t="s">
        <v>24</v>
      </c>
      <c r="T12" s="305" t="s">
        <v>24</v>
      </c>
      <c r="U12" s="306" t="s">
        <v>24</v>
      </c>
      <c r="V12" s="304" t="s">
        <v>24</v>
      </c>
      <c r="W12" s="77" t="s">
        <v>24</v>
      </c>
      <c r="X12" s="71" t="s">
        <v>24</v>
      </c>
      <c r="Y12" s="78" t="s">
        <v>24</v>
      </c>
      <c r="Z12" s="79" t="s">
        <v>24</v>
      </c>
      <c r="AA12" s="71" t="s">
        <v>24</v>
      </c>
      <c r="AB12" s="78" t="s">
        <v>24</v>
      </c>
      <c r="AC12" s="80" t="s">
        <v>24</v>
      </c>
      <c r="AD12" s="81" t="s">
        <v>24</v>
      </c>
      <c r="AE12" s="78" t="s">
        <v>24</v>
      </c>
      <c r="AF12" s="79">
        <f>G12+AH12</f>
        <v>44272</v>
      </c>
      <c r="AG12" s="71">
        <f>AF12</f>
        <v>44272</v>
      </c>
      <c r="AH12" s="78">
        <v>17</v>
      </c>
      <c r="AI12" s="79" t="s">
        <v>24</v>
      </c>
      <c r="AJ12" s="71" t="s">
        <v>24</v>
      </c>
      <c r="AK12" s="78" t="s">
        <v>24</v>
      </c>
      <c r="AL12" s="82" t="s">
        <v>25</v>
      </c>
      <c r="AM12" s="83" t="s">
        <v>28</v>
      </c>
      <c r="AN12" s="84" t="s">
        <v>107</v>
      </c>
      <c r="AO12" s="84"/>
      <c r="AP12" s="85" t="s">
        <v>104</v>
      </c>
    </row>
    <row r="13" spans="1:45" s="368" customFormat="1" ht="17.149999999999999" customHeight="1" x14ac:dyDescent="0.35">
      <c r="A13" s="416" t="s">
        <v>225</v>
      </c>
      <c r="B13" s="417" t="s">
        <v>285</v>
      </c>
      <c r="C13" s="537">
        <f t="shared" ref="C13:C18" si="7">G13-3</f>
        <v>44257</v>
      </c>
      <c r="D13" s="338">
        <f t="shared" ref="D13:D18" si="8">C13</f>
        <v>44257</v>
      </c>
      <c r="E13" s="336">
        <f t="shared" ref="E13" si="9">G13-2</f>
        <v>44258</v>
      </c>
      <c r="F13" s="338">
        <f t="shared" ref="F13:F18" si="10">E13</f>
        <v>44258</v>
      </c>
      <c r="G13" s="114">
        <f t="shared" ref="G13:G14" si="11">G7+7</f>
        <v>44260</v>
      </c>
      <c r="H13" s="115">
        <f t="shared" ref="H13:H18" si="12">G13</f>
        <v>44260</v>
      </c>
      <c r="I13" s="116" t="s">
        <v>0</v>
      </c>
      <c r="J13" s="115" t="str">
        <f>I13</f>
        <v>-</v>
      </c>
      <c r="K13" s="116">
        <f>G13+6</f>
        <v>44266</v>
      </c>
      <c r="L13" s="115">
        <f>K13</f>
        <v>44266</v>
      </c>
      <c r="M13" s="116" t="s">
        <v>0</v>
      </c>
      <c r="N13" s="117" t="str">
        <f t="shared" ref="N13:N14" si="13">M13</f>
        <v>-</v>
      </c>
      <c r="O13" s="118" t="s">
        <v>226</v>
      </c>
      <c r="P13" s="119" t="s">
        <v>227</v>
      </c>
      <c r="Q13" s="114" t="s">
        <v>0</v>
      </c>
      <c r="R13" s="115" t="str">
        <f>Q13</f>
        <v>-</v>
      </c>
      <c r="S13" s="114">
        <f>K13+0</f>
        <v>44266</v>
      </c>
      <c r="T13" s="115">
        <f>S13</f>
        <v>44266</v>
      </c>
      <c r="U13" s="114" t="s">
        <v>0</v>
      </c>
      <c r="V13" s="117" t="str">
        <f t="shared" ref="V13:V18" si="14">U13</f>
        <v>-</v>
      </c>
      <c r="W13" s="120">
        <f>G13+Y13</f>
        <v>44270</v>
      </c>
      <c r="X13" s="115">
        <f t="shared" ref="X13:X14" si="15">W13</f>
        <v>44270</v>
      </c>
      <c r="Y13" s="121">
        <v>10</v>
      </c>
      <c r="Z13" s="114">
        <f>G13+AB13</f>
        <v>44271</v>
      </c>
      <c r="AA13" s="115">
        <f t="shared" ref="AA13:AA14" si="16">Z13</f>
        <v>44271</v>
      </c>
      <c r="AB13" s="121">
        <v>11</v>
      </c>
      <c r="AC13" s="122">
        <f>G13+AE13</f>
        <v>44273</v>
      </c>
      <c r="AD13" s="123">
        <f>AC13</f>
        <v>44273</v>
      </c>
      <c r="AE13" s="121">
        <v>13</v>
      </c>
      <c r="AF13" s="114" t="s">
        <v>0</v>
      </c>
      <c r="AG13" s="115" t="str">
        <f t="shared" ref="AG13:AG14" si="17">AF13</f>
        <v>-</v>
      </c>
      <c r="AH13" s="121" t="s">
        <v>0</v>
      </c>
      <c r="AI13" s="114" t="s">
        <v>0</v>
      </c>
      <c r="AJ13" s="115" t="str">
        <f t="shared" ref="AJ13:AJ18" si="18">AI13</f>
        <v>-</v>
      </c>
      <c r="AK13" s="121" t="s">
        <v>0</v>
      </c>
      <c r="AL13" s="124" t="s">
        <v>35</v>
      </c>
      <c r="AM13" s="325" t="s">
        <v>4</v>
      </c>
      <c r="AN13" s="127" t="s">
        <v>5</v>
      </c>
      <c r="AO13" s="124"/>
      <c r="AP13" s="128" t="s">
        <v>105</v>
      </c>
    </row>
    <row r="14" spans="1:45" s="368" customFormat="1" ht="17.149999999999999" customHeight="1" x14ac:dyDescent="0.35">
      <c r="A14" s="416" t="s">
        <v>225</v>
      </c>
      <c r="B14" s="417" t="s">
        <v>286</v>
      </c>
      <c r="C14" s="538">
        <f t="shared" si="7"/>
        <v>44257</v>
      </c>
      <c r="D14" s="115">
        <f t="shared" si="8"/>
        <v>44257</v>
      </c>
      <c r="E14" s="114">
        <f>G14-2</f>
        <v>44258</v>
      </c>
      <c r="F14" s="115">
        <f t="shared" si="10"/>
        <v>44258</v>
      </c>
      <c r="G14" s="114">
        <f t="shared" si="11"/>
        <v>44260</v>
      </c>
      <c r="H14" s="115">
        <f t="shared" si="12"/>
        <v>44260</v>
      </c>
      <c r="I14" s="116" t="s">
        <v>0</v>
      </c>
      <c r="J14" s="115" t="str">
        <f>I14</f>
        <v>-</v>
      </c>
      <c r="K14" s="116">
        <f>G14+6</f>
        <v>44266</v>
      </c>
      <c r="L14" s="115">
        <f>K14</f>
        <v>44266</v>
      </c>
      <c r="M14" s="116" t="s">
        <v>0</v>
      </c>
      <c r="N14" s="117" t="str">
        <f t="shared" si="13"/>
        <v>-</v>
      </c>
      <c r="O14" s="118" t="s">
        <v>305</v>
      </c>
      <c r="P14" s="119" t="s">
        <v>306</v>
      </c>
      <c r="Q14" s="114" t="s">
        <v>0</v>
      </c>
      <c r="R14" s="115" t="str">
        <f>Q14</f>
        <v>-</v>
      </c>
      <c r="S14" s="114">
        <f>K14+7</f>
        <v>44273</v>
      </c>
      <c r="T14" s="115">
        <f>S14</f>
        <v>44273</v>
      </c>
      <c r="U14" s="114" t="s">
        <v>0</v>
      </c>
      <c r="V14" s="117" t="str">
        <f t="shared" si="14"/>
        <v>-</v>
      </c>
      <c r="W14" s="120" t="s">
        <v>0</v>
      </c>
      <c r="X14" s="115" t="str">
        <f t="shared" si="15"/>
        <v>-</v>
      </c>
      <c r="Y14" s="121" t="s">
        <v>0</v>
      </c>
      <c r="Z14" s="114" t="s">
        <v>0</v>
      </c>
      <c r="AA14" s="115" t="str">
        <f t="shared" si="16"/>
        <v>-</v>
      </c>
      <c r="AB14" s="121" t="s">
        <v>0</v>
      </c>
      <c r="AC14" s="122" t="s">
        <v>0</v>
      </c>
      <c r="AD14" s="123" t="str">
        <f>AC14</f>
        <v>-</v>
      </c>
      <c r="AE14" s="121" t="s">
        <v>0</v>
      </c>
      <c r="AF14" s="114">
        <f>G14+AH14</f>
        <v>44277</v>
      </c>
      <c r="AG14" s="115">
        <f t="shared" si="17"/>
        <v>44277</v>
      </c>
      <c r="AH14" s="121">
        <v>17</v>
      </c>
      <c r="AI14" s="114">
        <f>G14+AK14</f>
        <v>44277</v>
      </c>
      <c r="AJ14" s="115">
        <f t="shared" si="18"/>
        <v>44277</v>
      </c>
      <c r="AK14" s="121">
        <v>17</v>
      </c>
      <c r="AL14" s="124" t="s">
        <v>35</v>
      </c>
      <c r="AM14" s="325" t="s">
        <v>4</v>
      </c>
      <c r="AN14" s="127" t="s">
        <v>5</v>
      </c>
      <c r="AO14" s="124"/>
      <c r="AP14" s="128" t="s">
        <v>135</v>
      </c>
    </row>
    <row r="15" spans="1:45" s="368" customFormat="1" ht="17.149999999999999" customHeight="1" x14ac:dyDescent="0.35">
      <c r="A15" s="418" t="s">
        <v>229</v>
      </c>
      <c r="B15" s="531" t="s">
        <v>343</v>
      </c>
      <c r="C15" s="539">
        <f>G15-3</f>
        <v>44259</v>
      </c>
      <c r="D15" s="339">
        <f>C15</f>
        <v>44259</v>
      </c>
      <c r="E15" s="337">
        <f>G15-2</f>
        <v>44260</v>
      </c>
      <c r="F15" s="339">
        <f>E15</f>
        <v>44260</v>
      </c>
      <c r="G15" s="337">
        <f>G11+7</f>
        <v>44262</v>
      </c>
      <c r="H15" s="339">
        <f>G15</f>
        <v>44262</v>
      </c>
      <c r="I15" s="340" t="s">
        <v>0</v>
      </c>
      <c r="J15" s="339" t="s">
        <v>0</v>
      </c>
      <c r="K15" s="340" t="s">
        <v>0</v>
      </c>
      <c r="L15" s="339" t="s">
        <v>0</v>
      </c>
      <c r="M15" s="340" t="s">
        <v>0</v>
      </c>
      <c r="N15" s="346" t="s">
        <v>0</v>
      </c>
      <c r="O15" s="341" t="s">
        <v>1</v>
      </c>
      <c r="P15" s="342" t="s">
        <v>0</v>
      </c>
      <c r="Q15" s="337" t="s">
        <v>0</v>
      </c>
      <c r="R15" s="339" t="s">
        <v>0</v>
      </c>
      <c r="S15" s="337" t="s">
        <v>0</v>
      </c>
      <c r="T15" s="339" t="s">
        <v>0</v>
      </c>
      <c r="U15" s="337" t="s">
        <v>0</v>
      </c>
      <c r="V15" s="346" t="s">
        <v>0</v>
      </c>
      <c r="W15" s="347">
        <f>G15+Y15</f>
        <v>44282</v>
      </c>
      <c r="X15" s="339">
        <f t="shared" ref="X15" si="19">W15</f>
        <v>44282</v>
      </c>
      <c r="Y15" s="270">
        <v>20</v>
      </c>
      <c r="Z15" s="337">
        <f>G15+AB15</f>
        <v>44276</v>
      </c>
      <c r="AA15" s="339">
        <f t="shared" ref="AA15" si="20">Z15</f>
        <v>44276</v>
      </c>
      <c r="AB15" s="270">
        <v>14</v>
      </c>
      <c r="AC15" s="369">
        <f>G15+AE15</f>
        <v>44278</v>
      </c>
      <c r="AD15" s="370">
        <f>AC15</f>
        <v>44278</v>
      </c>
      <c r="AE15" s="270">
        <v>16</v>
      </c>
      <c r="AF15" s="337" t="s">
        <v>0</v>
      </c>
      <c r="AG15" s="339" t="str">
        <f>AF15</f>
        <v>-</v>
      </c>
      <c r="AH15" s="270" t="s">
        <v>0</v>
      </c>
      <c r="AI15" s="337">
        <f>G15+AK15</f>
        <v>44279</v>
      </c>
      <c r="AJ15" s="339">
        <f t="shared" ref="AJ15" si="21">AI15</f>
        <v>44279</v>
      </c>
      <c r="AK15" s="270">
        <v>17</v>
      </c>
      <c r="AL15" s="269" t="s">
        <v>2</v>
      </c>
      <c r="AM15" s="125" t="s">
        <v>4</v>
      </c>
      <c r="AN15" s="302"/>
      <c r="AO15" s="269"/>
      <c r="AP15" s="62" t="s">
        <v>3</v>
      </c>
    </row>
    <row r="16" spans="1:45" s="368" customFormat="1" ht="17.149999999999999" customHeight="1" x14ac:dyDescent="0.35">
      <c r="A16" s="416" t="s">
        <v>229</v>
      </c>
      <c r="B16" s="417" t="s">
        <v>343</v>
      </c>
      <c r="C16" s="538">
        <f>G16-3</f>
        <v>44259</v>
      </c>
      <c r="D16" s="115">
        <f>C16</f>
        <v>44259</v>
      </c>
      <c r="E16" s="114">
        <f>G16-2</f>
        <v>44260</v>
      </c>
      <c r="F16" s="115">
        <f>E16</f>
        <v>44260</v>
      </c>
      <c r="G16" s="114">
        <f>G12+7</f>
        <v>44262</v>
      </c>
      <c r="H16" s="115">
        <f>G16</f>
        <v>44262</v>
      </c>
      <c r="I16" s="116">
        <f>G16+8</f>
        <v>44270</v>
      </c>
      <c r="J16" s="115">
        <f>I16</f>
        <v>44270</v>
      </c>
      <c r="K16" s="116" t="s">
        <v>0</v>
      </c>
      <c r="L16" s="115" t="s">
        <v>0</v>
      </c>
      <c r="M16" s="116" t="s">
        <v>0</v>
      </c>
      <c r="N16" s="117" t="s">
        <v>0</v>
      </c>
      <c r="O16" s="118" t="s">
        <v>344</v>
      </c>
      <c r="P16" s="532" t="s">
        <v>346</v>
      </c>
      <c r="Q16" s="114">
        <f>I16+5</f>
        <v>44275</v>
      </c>
      <c r="R16" s="115">
        <f>Q16</f>
        <v>44275</v>
      </c>
      <c r="S16" s="114" t="s">
        <v>0</v>
      </c>
      <c r="T16" s="115" t="s">
        <v>0</v>
      </c>
      <c r="U16" s="114" t="s">
        <v>0</v>
      </c>
      <c r="V16" s="117" t="s">
        <v>0</v>
      </c>
      <c r="W16" s="120" t="s">
        <v>0</v>
      </c>
      <c r="X16" s="115" t="s">
        <v>0</v>
      </c>
      <c r="Y16" s="533" t="s">
        <v>0</v>
      </c>
      <c r="Z16" s="114" t="s">
        <v>0</v>
      </c>
      <c r="AA16" s="115" t="s">
        <v>0</v>
      </c>
      <c r="AB16" s="121" t="s">
        <v>0</v>
      </c>
      <c r="AC16" s="122" t="s">
        <v>0</v>
      </c>
      <c r="AD16" s="123" t="s">
        <v>0</v>
      </c>
      <c r="AE16" s="121" t="s">
        <v>0</v>
      </c>
      <c r="AF16" s="114">
        <f>G16+AH16</f>
        <v>44286</v>
      </c>
      <c r="AG16" s="115">
        <f>AF16</f>
        <v>44286</v>
      </c>
      <c r="AH16" s="121">
        <v>24</v>
      </c>
      <c r="AI16" s="114" t="s">
        <v>0</v>
      </c>
      <c r="AJ16" s="115" t="s">
        <v>0</v>
      </c>
      <c r="AK16" s="121" t="s">
        <v>0</v>
      </c>
      <c r="AL16" s="124" t="s">
        <v>2</v>
      </c>
      <c r="AM16" s="325" t="s">
        <v>4</v>
      </c>
      <c r="AN16" s="534" t="s">
        <v>103</v>
      </c>
      <c r="AO16" s="124"/>
      <c r="AP16" s="128" t="s">
        <v>104</v>
      </c>
    </row>
    <row r="17" spans="1:42" s="368" customFormat="1" ht="17.149999999999999" customHeight="1" x14ac:dyDescent="0.35">
      <c r="A17" s="416" t="s">
        <v>218</v>
      </c>
      <c r="B17" s="417" t="s">
        <v>315</v>
      </c>
      <c r="C17" s="538">
        <f t="shared" si="7"/>
        <v>44259</v>
      </c>
      <c r="D17" s="115">
        <f t="shared" si="8"/>
        <v>44259</v>
      </c>
      <c r="E17" s="114">
        <f>G17-1</f>
        <v>44261</v>
      </c>
      <c r="F17" s="115">
        <f t="shared" si="10"/>
        <v>44261</v>
      </c>
      <c r="G17" s="114">
        <f>G9+8</f>
        <v>44262</v>
      </c>
      <c r="H17" s="115">
        <f t="shared" si="12"/>
        <v>44262</v>
      </c>
      <c r="I17" s="116" t="s">
        <v>0</v>
      </c>
      <c r="J17" s="115" t="s">
        <v>0</v>
      </c>
      <c r="K17" s="116" t="s">
        <v>0</v>
      </c>
      <c r="L17" s="115" t="s">
        <v>0</v>
      </c>
      <c r="M17" s="116">
        <f>G17+2</f>
        <v>44264</v>
      </c>
      <c r="N17" s="117">
        <f>M17</f>
        <v>44264</v>
      </c>
      <c r="O17" s="429" t="s">
        <v>316</v>
      </c>
      <c r="P17" s="427" t="s">
        <v>269</v>
      </c>
      <c r="Q17" s="114" t="s">
        <v>0</v>
      </c>
      <c r="R17" s="115" t="s">
        <v>0</v>
      </c>
      <c r="S17" s="114" t="s">
        <v>0</v>
      </c>
      <c r="T17" s="115" t="s">
        <v>0</v>
      </c>
      <c r="U17" s="114">
        <f>M17+2</f>
        <v>44266</v>
      </c>
      <c r="V17" s="117">
        <f t="shared" si="14"/>
        <v>44266</v>
      </c>
      <c r="W17" s="120">
        <f>G17+Y17</f>
        <v>44278</v>
      </c>
      <c r="X17" s="115">
        <f>W17</f>
        <v>44278</v>
      </c>
      <c r="Y17" s="121">
        <v>16</v>
      </c>
      <c r="Z17" s="114" t="s">
        <v>0</v>
      </c>
      <c r="AA17" s="115" t="s">
        <v>0</v>
      </c>
      <c r="AB17" s="121" t="s">
        <v>0</v>
      </c>
      <c r="AC17" s="122">
        <f>G17+AE17</f>
        <v>44281</v>
      </c>
      <c r="AD17" s="123">
        <f>AC17</f>
        <v>44281</v>
      </c>
      <c r="AE17" s="121">
        <v>19</v>
      </c>
      <c r="AF17" s="114" t="s">
        <v>0</v>
      </c>
      <c r="AG17" s="115" t="s">
        <v>0</v>
      </c>
      <c r="AH17" s="121" t="s">
        <v>0</v>
      </c>
      <c r="AI17" s="114">
        <f>G17+AK17</f>
        <v>44280</v>
      </c>
      <c r="AJ17" s="115">
        <f t="shared" si="18"/>
        <v>44280</v>
      </c>
      <c r="AK17" s="367">
        <v>18</v>
      </c>
      <c r="AL17" s="124" t="s">
        <v>63</v>
      </c>
      <c r="AM17" s="325" t="s">
        <v>4</v>
      </c>
      <c r="AN17" s="127" t="s">
        <v>34</v>
      </c>
      <c r="AO17" s="127"/>
      <c r="AP17" s="128" t="s">
        <v>176</v>
      </c>
    </row>
    <row r="18" spans="1:42" s="368" customFormat="1" ht="17.149999999999999" customHeight="1" thickBot="1" x14ac:dyDescent="0.4">
      <c r="A18" s="438" t="s">
        <v>218</v>
      </c>
      <c r="B18" s="439" t="s">
        <v>315</v>
      </c>
      <c r="C18" s="540">
        <f t="shared" si="7"/>
        <v>44259</v>
      </c>
      <c r="D18" s="197">
        <f t="shared" si="8"/>
        <v>44259</v>
      </c>
      <c r="E18" s="199">
        <f>G18-1</f>
        <v>44261</v>
      </c>
      <c r="F18" s="197">
        <f t="shared" si="10"/>
        <v>44261</v>
      </c>
      <c r="G18" s="199">
        <f>G10+8</f>
        <v>44262</v>
      </c>
      <c r="H18" s="197">
        <f t="shared" si="12"/>
        <v>44262</v>
      </c>
      <c r="I18" s="196" t="s">
        <v>0</v>
      </c>
      <c r="J18" s="197" t="s">
        <v>0</v>
      </c>
      <c r="K18" s="196" t="s">
        <v>0</v>
      </c>
      <c r="L18" s="197" t="s">
        <v>0</v>
      </c>
      <c r="M18" s="196">
        <f>G18+2</f>
        <v>44264</v>
      </c>
      <c r="N18" s="245">
        <f t="shared" ref="N18" si="22">M18</f>
        <v>44264</v>
      </c>
      <c r="O18" s="535" t="s">
        <v>317</v>
      </c>
      <c r="P18" s="536" t="s">
        <v>318</v>
      </c>
      <c r="Q18" s="199" t="s">
        <v>0</v>
      </c>
      <c r="R18" s="197" t="s">
        <v>0</v>
      </c>
      <c r="S18" s="199" t="s">
        <v>0</v>
      </c>
      <c r="T18" s="197" t="s">
        <v>0</v>
      </c>
      <c r="U18" s="199">
        <f>M18+3</f>
        <v>44267</v>
      </c>
      <c r="V18" s="245">
        <f t="shared" si="14"/>
        <v>44267</v>
      </c>
      <c r="W18" s="243" t="s">
        <v>0</v>
      </c>
      <c r="X18" s="197" t="str">
        <f t="shared" ref="X18" si="23">W18</f>
        <v>-</v>
      </c>
      <c r="Y18" s="242" t="s">
        <v>0</v>
      </c>
      <c r="Z18" s="199">
        <f>G18+AB18</f>
        <v>44284</v>
      </c>
      <c r="AA18" s="197">
        <f t="shared" ref="AA18" si="24">Z18</f>
        <v>44284</v>
      </c>
      <c r="AB18" s="242">
        <v>22</v>
      </c>
      <c r="AC18" s="372"/>
      <c r="AD18" s="373"/>
      <c r="AE18" s="242"/>
      <c r="AF18" s="199">
        <f>G18+AH18</f>
        <v>44285</v>
      </c>
      <c r="AG18" s="197">
        <f t="shared" ref="AG18" si="25">AF18</f>
        <v>44285</v>
      </c>
      <c r="AH18" s="242">
        <v>23</v>
      </c>
      <c r="AI18" s="199" t="s">
        <v>0</v>
      </c>
      <c r="AJ18" s="197" t="str">
        <f t="shared" si="18"/>
        <v>-</v>
      </c>
      <c r="AK18" s="385" t="s">
        <v>0</v>
      </c>
      <c r="AL18" s="241" t="s">
        <v>63</v>
      </c>
      <c r="AM18" s="326" t="s">
        <v>4</v>
      </c>
      <c r="AN18" s="386" t="s">
        <v>34</v>
      </c>
      <c r="AO18" s="386"/>
      <c r="AP18" s="265" t="s">
        <v>177</v>
      </c>
    </row>
    <row r="19" spans="1:42" s="368" customFormat="1" ht="17.149999999999999" customHeight="1" x14ac:dyDescent="0.35">
      <c r="A19" s="142" t="s">
        <v>214</v>
      </c>
      <c r="B19" s="143" t="s">
        <v>287</v>
      </c>
      <c r="C19" s="541">
        <f t="shared" ref="C19:C35" si="26">G19-3</f>
        <v>44264</v>
      </c>
      <c r="D19" s="149">
        <f t="shared" si="4"/>
        <v>44264</v>
      </c>
      <c r="E19" s="148">
        <f t="shared" ref="E19:E35" si="27">G19-2</f>
        <v>44265</v>
      </c>
      <c r="F19" s="149">
        <f t="shared" si="6"/>
        <v>44265</v>
      </c>
      <c r="G19" s="148">
        <f>G13+7</f>
        <v>44267</v>
      </c>
      <c r="H19" s="149">
        <f t="shared" si="5"/>
        <v>44267</v>
      </c>
      <c r="I19" s="150" t="s">
        <v>0</v>
      </c>
      <c r="J19" s="149" t="str">
        <f>I19</f>
        <v>-</v>
      </c>
      <c r="K19" s="150">
        <f>G19+7</f>
        <v>44274</v>
      </c>
      <c r="L19" s="149">
        <f>K19</f>
        <v>44274</v>
      </c>
      <c r="M19" s="150" t="s">
        <v>0</v>
      </c>
      <c r="N19" s="151" t="str">
        <f t="shared" ref="N19:N20" si="28">M19</f>
        <v>-</v>
      </c>
      <c r="O19" s="152" t="s">
        <v>296</v>
      </c>
      <c r="P19" s="153" t="s">
        <v>297</v>
      </c>
      <c r="Q19" s="148" t="s">
        <v>0</v>
      </c>
      <c r="R19" s="149" t="str">
        <f>Q19</f>
        <v>-</v>
      </c>
      <c r="S19" s="148">
        <f>K19+0</f>
        <v>44274</v>
      </c>
      <c r="T19" s="149">
        <f>S19</f>
        <v>44274</v>
      </c>
      <c r="U19" s="148" t="s">
        <v>0</v>
      </c>
      <c r="V19" s="151" t="str">
        <f t="shared" ref="V19:V20" si="29">U19</f>
        <v>-</v>
      </c>
      <c r="W19" s="154">
        <f>G19+Y19</f>
        <v>44277</v>
      </c>
      <c r="X19" s="149">
        <f t="shared" ref="X19:X20" si="30">W19</f>
        <v>44277</v>
      </c>
      <c r="Y19" s="155">
        <v>10</v>
      </c>
      <c r="Z19" s="148">
        <f>G19+AB19</f>
        <v>44278</v>
      </c>
      <c r="AA19" s="149">
        <f t="shared" ref="AA19:AA20" si="31">Z19</f>
        <v>44278</v>
      </c>
      <c r="AB19" s="155">
        <v>11</v>
      </c>
      <c r="AC19" s="156">
        <f>G19+AE19</f>
        <v>44280</v>
      </c>
      <c r="AD19" s="157">
        <f>AC19</f>
        <v>44280</v>
      </c>
      <c r="AE19" s="155">
        <v>13</v>
      </c>
      <c r="AF19" s="148" t="s">
        <v>0</v>
      </c>
      <c r="AG19" s="149" t="str">
        <f t="shared" ref="AG19:AG20" si="32">AF19</f>
        <v>-</v>
      </c>
      <c r="AH19" s="155" t="s">
        <v>0</v>
      </c>
      <c r="AI19" s="148" t="s">
        <v>0</v>
      </c>
      <c r="AJ19" s="149" t="str">
        <f t="shared" ref="AJ19:AJ20" si="33">AI19</f>
        <v>-</v>
      </c>
      <c r="AK19" s="155" t="s">
        <v>0</v>
      </c>
      <c r="AL19" s="159" t="s">
        <v>35</v>
      </c>
      <c r="AM19" s="329" t="s">
        <v>4</v>
      </c>
      <c r="AN19" s="140" t="s">
        <v>5</v>
      </c>
      <c r="AO19" s="140"/>
      <c r="AP19" s="109" t="s">
        <v>111</v>
      </c>
    </row>
    <row r="20" spans="1:42" s="368" customFormat="1" ht="17.149999999999999" customHeight="1" x14ac:dyDescent="0.35">
      <c r="A20" s="160" t="s">
        <v>214</v>
      </c>
      <c r="B20" s="161" t="s">
        <v>287</v>
      </c>
      <c r="C20" s="542">
        <f t="shared" si="26"/>
        <v>44264</v>
      </c>
      <c r="D20" s="163">
        <f t="shared" si="4"/>
        <v>44264</v>
      </c>
      <c r="E20" s="162">
        <f t="shared" si="27"/>
        <v>44265</v>
      </c>
      <c r="F20" s="163">
        <f t="shared" si="6"/>
        <v>44265</v>
      </c>
      <c r="G20" s="162">
        <f>G14+7</f>
        <v>44267</v>
      </c>
      <c r="H20" s="163">
        <f t="shared" si="5"/>
        <v>44267</v>
      </c>
      <c r="I20" s="175" t="s">
        <v>0</v>
      </c>
      <c r="J20" s="163" t="str">
        <f>I20</f>
        <v>-</v>
      </c>
      <c r="K20" s="175">
        <f>G20+6</f>
        <v>44273</v>
      </c>
      <c r="L20" s="163">
        <f>K20</f>
        <v>44273</v>
      </c>
      <c r="M20" s="175" t="s">
        <v>0</v>
      </c>
      <c r="N20" s="164" t="str">
        <f t="shared" si="28"/>
        <v>-</v>
      </c>
      <c r="O20" s="176" t="s">
        <v>307</v>
      </c>
      <c r="P20" s="177" t="s">
        <v>308</v>
      </c>
      <c r="Q20" s="162" t="s">
        <v>0</v>
      </c>
      <c r="R20" s="163" t="str">
        <f>Q20</f>
        <v>-</v>
      </c>
      <c r="S20" s="162">
        <f>K20+7</f>
        <v>44280</v>
      </c>
      <c r="T20" s="163">
        <f>S20</f>
        <v>44280</v>
      </c>
      <c r="U20" s="162" t="s">
        <v>0</v>
      </c>
      <c r="V20" s="164" t="str">
        <f t="shared" si="29"/>
        <v>-</v>
      </c>
      <c r="W20" s="165" t="s">
        <v>0</v>
      </c>
      <c r="X20" s="163" t="str">
        <f t="shared" si="30"/>
        <v>-</v>
      </c>
      <c r="Y20" s="166" t="s">
        <v>0</v>
      </c>
      <c r="Z20" s="162" t="s">
        <v>0</v>
      </c>
      <c r="AA20" s="163" t="str">
        <f t="shared" si="31"/>
        <v>-</v>
      </c>
      <c r="AB20" s="166" t="s">
        <v>0</v>
      </c>
      <c r="AC20" s="167" t="s">
        <v>0</v>
      </c>
      <c r="AD20" s="168" t="str">
        <f>AC20</f>
        <v>-</v>
      </c>
      <c r="AE20" s="166" t="s">
        <v>0</v>
      </c>
      <c r="AF20" s="162">
        <f>G20+AH20</f>
        <v>44284</v>
      </c>
      <c r="AG20" s="163">
        <f t="shared" si="32"/>
        <v>44284</v>
      </c>
      <c r="AH20" s="166">
        <v>17</v>
      </c>
      <c r="AI20" s="162">
        <f>G20+AK20</f>
        <v>44284</v>
      </c>
      <c r="AJ20" s="163">
        <f t="shared" si="33"/>
        <v>44284</v>
      </c>
      <c r="AK20" s="166">
        <v>17</v>
      </c>
      <c r="AL20" s="169" t="s">
        <v>35</v>
      </c>
      <c r="AM20" s="327" t="s">
        <v>4</v>
      </c>
      <c r="AN20" s="172" t="s">
        <v>5</v>
      </c>
      <c r="AO20" s="172"/>
      <c r="AP20" s="128" t="s">
        <v>115</v>
      </c>
    </row>
    <row r="21" spans="1:42" s="368" customFormat="1" ht="17.149999999999999" customHeight="1" x14ac:dyDescent="0.35">
      <c r="A21" s="142" t="s">
        <v>218</v>
      </c>
      <c r="B21" s="143" t="s">
        <v>319</v>
      </c>
      <c r="C21" s="541">
        <f t="shared" si="26"/>
        <v>44266</v>
      </c>
      <c r="D21" s="149">
        <f t="shared" si="4"/>
        <v>44266</v>
      </c>
      <c r="E21" s="148">
        <f>G21-1</f>
        <v>44268</v>
      </c>
      <c r="F21" s="149">
        <f t="shared" si="6"/>
        <v>44268</v>
      </c>
      <c r="G21" s="148">
        <f>G17+7</f>
        <v>44269</v>
      </c>
      <c r="H21" s="149">
        <f t="shared" si="5"/>
        <v>44269</v>
      </c>
      <c r="I21" s="150" t="s">
        <v>0</v>
      </c>
      <c r="J21" s="149" t="s">
        <v>0</v>
      </c>
      <c r="K21" s="150" t="s">
        <v>0</v>
      </c>
      <c r="L21" s="149" t="s">
        <v>0</v>
      </c>
      <c r="M21" s="150">
        <f>G21+2</f>
        <v>44271</v>
      </c>
      <c r="N21" s="151">
        <f t="shared" ref="N21:N22" si="34">M21</f>
        <v>44271</v>
      </c>
      <c r="O21" s="152" t="s">
        <v>321</v>
      </c>
      <c r="P21" s="153" t="s">
        <v>274</v>
      </c>
      <c r="Q21" s="148" t="s">
        <v>0</v>
      </c>
      <c r="R21" s="149" t="s">
        <v>0</v>
      </c>
      <c r="S21" s="148" t="s">
        <v>0</v>
      </c>
      <c r="T21" s="149" t="s">
        <v>0</v>
      </c>
      <c r="U21" s="148">
        <f>M21+7</f>
        <v>44278</v>
      </c>
      <c r="V21" s="151">
        <f t="shared" ref="V21:V22" si="35">U21</f>
        <v>44278</v>
      </c>
      <c r="W21" s="154">
        <f>G21+Y21</f>
        <v>44285</v>
      </c>
      <c r="X21" s="149">
        <f t="shared" ref="X21:X23" si="36">W21</f>
        <v>44285</v>
      </c>
      <c r="Y21" s="155">
        <v>16</v>
      </c>
      <c r="Z21" s="148" t="s">
        <v>0</v>
      </c>
      <c r="AA21" s="149" t="s">
        <v>0</v>
      </c>
      <c r="AB21" s="155" t="s">
        <v>0</v>
      </c>
      <c r="AC21" s="156">
        <f>G21+AE21</f>
        <v>44288</v>
      </c>
      <c r="AD21" s="157">
        <f>AC21</f>
        <v>44288</v>
      </c>
      <c r="AE21" s="155">
        <v>19</v>
      </c>
      <c r="AF21" s="148" t="s">
        <v>0</v>
      </c>
      <c r="AG21" s="149" t="s">
        <v>0</v>
      </c>
      <c r="AH21" s="155" t="s">
        <v>0</v>
      </c>
      <c r="AI21" s="148">
        <f>G21+AK21</f>
        <v>44290</v>
      </c>
      <c r="AJ21" s="149">
        <f t="shared" ref="AJ21:AJ23" si="37">AI21</f>
        <v>44290</v>
      </c>
      <c r="AK21" s="155">
        <v>21</v>
      </c>
      <c r="AL21" s="159" t="s">
        <v>63</v>
      </c>
      <c r="AM21" s="329" t="s">
        <v>4</v>
      </c>
      <c r="AN21" s="140" t="s">
        <v>34</v>
      </c>
      <c r="AO21" s="169"/>
      <c r="AP21" s="128" t="s">
        <v>105</v>
      </c>
    </row>
    <row r="22" spans="1:42" s="368" customFormat="1" ht="17.149999999999999" customHeight="1" x14ac:dyDescent="0.35">
      <c r="A22" s="142" t="s">
        <v>218</v>
      </c>
      <c r="B22" s="143" t="s">
        <v>320</v>
      </c>
      <c r="C22" s="542">
        <f t="shared" si="26"/>
        <v>44266</v>
      </c>
      <c r="D22" s="163">
        <f t="shared" si="4"/>
        <v>44266</v>
      </c>
      <c r="E22" s="162">
        <f>G22-1</f>
        <v>44268</v>
      </c>
      <c r="F22" s="163">
        <f t="shared" si="6"/>
        <v>44268</v>
      </c>
      <c r="G22" s="162">
        <f>G18+7</f>
        <v>44269</v>
      </c>
      <c r="H22" s="163">
        <f t="shared" si="5"/>
        <v>44269</v>
      </c>
      <c r="I22" s="175" t="s">
        <v>0</v>
      </c>
      <c r="J22" s="163" t="s">
        <v>0</v>
      </c>
      <c r="K22" s="175" t="s">
        <v>0</v>
      </c>
      <c r="L22" s="163" t="s">
        <v>0</v>
      </c>
      <c r="M22" s="175">
        <f>G22+2</f>
        <v>44271</v>
      </c>
      <c r="N22" s="164">
        <f t="shared" si="34"/>
        <v>44271</v>
      </c>
      <c r="O22" s="152" t="s">
        <v>322</v>
      </c>
      <c r="P22" s="177" t="s">
        <v>323</v>
      </c>
      <c r="Q22" s="162" t="s">
        <v>0</v>
      </c>
      <c r="R22" s="163" t="s">
        <v>0</v>
      </c>
      <c r="S22" s="162" t="s">
        <v>0</v>
      </c>
      <c r="T22" s="163" t="s">
        <v>0</v>
      </c>
      <c r="U22" s="162">
        <f>M22+3</f>
        <v>44274</v>
      </c>
      <c r="V22" s="164">
        <f t="shared" si="35"/>
        <v>44274</v>
      </c>
      <c r="W22" s="165" t="s">
        <v>0</v>
      </c>
      <c r="X22" s="163" t="str">
        <f t="shared" si="36"/>
        <v>-</v>
      </c>
      <c r="Y22" s="166" t="s">
        <v>0</v>
      </c>
      <c r="Z22" s="162">
        <f>G22+AB22</f>
        <v>44291</v>
      </c>
      <c r="AA22" s="163">
        <f t="shared" ref="AA22" si="38">Z22</f>
        <v>44291</v>
      </c>
      <c r="AB22" s="166">
        <v>22</v>
      </c>
      <c r="AC22" s="167"/>
      <c r="AD22" s="168"/>
      <c r="AE22" s="166"/>
      <c r="AF22" s="162">
        <f>G22+AH22</f>
        <v>44292</v>
      </c>
      <c r="AG22" s="163">
        <f t="shared" ref="AG22" si="39">AF22</f>
        <v>44292</v>
      </c>
      <c r="AH22" s="166">
        <v>23</v>
      </c>
      <c r="AI22" s="162" t="s">
        <v>0</v>
      </c>
      <c r="AJ22" s="163" t="str">
        <f t="shared" si="37"/>
        <v>-</v>
      </c>
      <c r="AK22" s="166" t="s">
        <v>0</v>
      </c>
      <c r="AL22" s="169" t="s">
        <v>63</v>
      </c>
      <c r="AM22" s="327" t="s">
        <v>4</v>
      </c>
      <c r="AN22" s="172" t="s">
        <v>34</v>
      </c>
      <c r="AO22" s="172"/>
      <c r="AP22" s="128" t="s">
        <v>135</v>
      </c>
    </row>
    <row r="23" spans="1:42" s="371" customFormat="1" ht="17.149999999999999" customHeight="1" x14ac:dyDescent="0.35">
      <c r="A23" s="296" t="s">
        <v>229</v>
      </c>
      <c r="B23" s="333" t="s">
        <v>347</v>
      </c>
      <c r="C23" s="543">
        <f t="shared" si="26"/>
        <v>44266</v>
      </c>
      <c r="D23" s="344">
        <f t="shared" si="4"/>
        <v>44266</v>
      </c>
      <c r="E23" s="343">
        <f t="shared" si="27"/>
        <v>44267</v>
      </c>
      <c r="F23" s="344">
        <f t="shared" si="6"/>
        <v>44267</v>
      </c>
      <c r="G23" s="343">
        <f>G15+7</f>
        <v>44269</v>
      </c>
      <c r="H23" s="344">
        <f t="shared" si="5"/>
        <v>44269</v>
      </c>
      <c r="I23" s="350" t="s">
        <v>0</v>
      </c>
      <c r="J23" s="344" t="s">
        <v>0</v>
      </c>
      <c r="K23" s="350" t="s">
        <v>0</v>
      </c>
      <c r="L23" s="344" t="s">
        <v>0</v>
      </c>
      <c r="M23" s="350" t="s">
        <v>0</v>
      </c>
      <c r="N23" s="345" t="s">
        <v>0</v>
      </c>
      <c r="O23" s="351" t="s">
        <v>1</v>
      </c>
      <c r="P23" s="352" t="s">
        <v>0</v>
      </c>
      <c r="Q23" s="343" t="s">
        <v>0</v>
      </c>
      <c r="R23" s="344" t="s">
        <v>0</v>
      </c>
      <c r="S23" s="343" t="s">
        <v>0</v>
      </c>
      <c r="T23" s="344" t="s">
        <v>0</v>
      </c>
      <c r="U23" s="343" t="s">
        <v>0</v>
      </c>
      <c r="V23" s="345" t="s">
        <v>0</v>
      </c>
      <c r="W23" s="353">
        <f>G23+Y23</f>
        <v>44289</v>
      </c>
      <c r="X23" s="344">
        <f t="shared" si="36"/>
        <v>44289</v>
      </c>
      <c r="Y23" s="387">
        <v>20</v>
      </c>
      <c r="Z23" s="343">
        <f>G23+AB23</f>
        <v>44283</v>
      </c>
      <c r="AA23" s="344">
        <f t="shared" ref="AA23" si="40">Z23</f>
        <v>44283</v>
      </c>
      <c r="AB23" s="288">
        <v>14</v>
      </c>
      <c r="AC23" s="354">
        <f>G23+AE23</f>
        <v>44285</v>
      </c>
      <c r="AD23" s="356">
        <f>AC23</f>
        <v>44285</v>
      </c>
      <c r="AE23" s="288">
        <v>16</v>
      </c>
      <c r="AF23" s="343" t="s">
        <v>0</v>
      </c>
      <c r="AG23" s="344" t="str">
        <f t="shared" ref="AG23:AG26" si="41">AF23</f>
        <v>-</v>
      </c>
      <c r="AH23" s="288" t="s">
        <v>0</v>
      </c>
      <c r="AI23" s="343">
        <f>G23+AK23</f>
        <v>44286</v>
      </c>
      <c r="AJ23" s="344">
        <f t="shared" si="37"/>
        <v>44286</v>
      </c>
      <c r="AK23" s="288">
        <v>17</v>
      </c>
      <c r="AL23" s="287" t="s">
        <v>2</v>
      </c>
      <c r="AM23" s="170" t="s">
        <v>4</v>
      </c>
      <c r="AN23" s="286" t="s">
        <v>138</v>
      </c>
      <c r="AO23" s="287"/>
      <c r="AP23" s="62" t="s">
        <v>139</v>
      </c>
    </row>
    <row r="24" spans="1:42" s="368" customFormat="1" ht="17.149999999999999" customHeight="1" thickBot="1" x14ac:dyDescent="0.4">
      <c r="A24" s="284" t="s">
        <v>229</v>
      </c>
      <c r="B24" s="374" t="s">
        <v>347</v>
      </c>
      <c r="C24" s="544">
        <f>G24-3</f>
        <v>44266</v>
      </c>
      <c r="D24" s="238">
        <f>C24</f>
        <v>44266</v>
      </c>
      <c r="E24" s="237">
        <f>G24-2</f>
        <v>44267</v>
      </c>
      <c r="F24" s="238">
        <f>E24</f>
        <v>44267</v>
      </c>
      <c r="G24" s="237">
        <f>G16+7</f>
        <v>44269</v>
      </c>
      <c r="H24" s="238">
        <f>G24</f>
        <v>44269</v>
      </c>
      <c r="I24" s="375">
        <f>G24+7</f>
        <v>44276</v>
      </c>
      <c r="J24" s="238">
        <f>I24</f>
        <v>44276</v>
      </c>
      <c r="K24" s="375" t="s">
        <v>0</v>
      </c>
      <c r="L24" s="238" t="s">
        <v>0</v>
      </c>
      <c r="M24" s="375" t="s">
        <v>0</v>
      </c>
      <c r="N24" s="376" t="s">
        <v>0</v>
      </c>
      <c r="O24" s="182" t="s">
        <v>344</v>
      </c>
      <c r="P24" s="183" t="s">
        <v>346</v>
      </c>
      <c r="Q24" s="237">
        <f>I24+5</f>
        <v>44281</v>
      </c>
      <c r="R24" s="238">
        <f>Q24</f>
        <v>44281</v>
      </c>
      <c r="S24" s="237" t="s">
        <v>0</v>
      </c>
      <c r="T24" s="238" t="s">
        <v>0</v>
      </c>
      <c r="U24" s="237" t="s">
        <v>0</v>
      </c>
      <c r="V24" s="376" t="s">
        <v>0</v>
      </c>
      <c r="W24" s="379" t="s">
        <v>0</v>
      </c>
      <c r="X24" s="238" t="s">
        <v>0</v>
      </c>
      <c r="Y24" s="281" t="s">
        <v>0</v>
      </c>
      <c r="Z24" s="237" t="s">
        <v>0</v>
      </c>
      <c r="AA24" s="238" t="s">
        <v>0</v>
      </c>
      <c r="AB24" s="281" t="s">
        <v>0</v>
      </c>
      <c r="AC24" s="380" t="s">
        <v>0</v>
      </c>
      <c r="AD24" s="381" t="s">
        <v>0</v>
      </c>
      <c r="AE24" s="281" t="s">
        <v>0</v>
      </c>
      <c r="AF24" s="237">
        <f>G24+AH24</f>
        <v>44286</v>
      </c>
      <c r="AG24" s="238">
        <f t="shared" si="41"/>
        <v>44286</v>
      </c>
      <c r="AH24" s="281">
        <v>17</v>
      </c>
      <c r="AI24" s="237" t="s">
        <v>0</v>
      </c>
      <c r="AJ24" s="238" t="s">
        <v>0</v>
      </c>
      <c r="AK24" s="281" t="s">
        <v>0</v>
      </c>
      <c r="AL24" s="280" t="s">
        <v>2</v>
      </c>
      <c r="AM24" s="382" t="s">
        <v>4</v>
      </c>
      <c r="AN24" s="383" t="s">
        <v>103</v>
      </c>
      <c r="AO24" s="383"/>
      <c r="AP24" s="265" t="s">
        <v>104</v>
      </c>
    </row>
    <row r="25" spans="1:42" s="368" customFormat="1" ht="17.149999999999999" customHeight="1" x14ac:dyDescent="0.35">
      <c r="A25" s="416" t="s">
        <v>215</v>
      </c>
      <c r="B25" s="417" t="s">
        <v>288</v>
      </c>
      <c r="C25" s="538">
        <f t="shared" ref="C25:C26" si="42">G25-3</f>
        <v>44271</v>
      </c>
      <c r="D25" s="115">
        <f t="shared" ref="D25:D26" si="43">C25</f>
        <v>44271</v>
      </c>
      <c r="E25" s="114">
        <f t="shared" ref="E25:E26" si="44">G25-2</f>
        <v>44272</v>
      </c>
      <c r="F25" s="115">
        <f t="shared" ref="F25:F26" si="45">E25</f>
        <v>44272</v>
      </c>
      <c r="G25" s="114">
        <f t="shared" ref="G25:G54" si="46">G19+7</f>
        <v>44274</v>
      </c>
      <c r="H25" s="115">
        <f t="shared" ref="H25:H26" si="47">G25</f>
        <v>44274</v>
      </c>
      <c r="I25" s="116" t="s">
        <v>0</v>
      </c>
      <c r="J25" s="115" t="str">
        <f>I25</f>
        <v>-</v>
      </c>
      <c r="K25" s="116">
        <f>G25+7</f>
        <v>44281</v>
      </c>
      <c r="L25" s="115">
        <f>K25</f>
        <v>44281</v>
      </c>
      <c r="M25" s="116" t="s">
        <v>0</v>
      </c>
      <c r="N25" s="117" t="str">
        <f t="shared" ref="N25:N26" si="48">M25</f>
        <v>-</v>
      </c>
      <c r="O25" s="118" t="s">
        <v>298</v>
      </c>
      <c r="P25" s="119" t="s">
        <v>299</v>
      </c>
      <c r="Q25" s="114" t="s">
        <v>0</v>
      </c>
      <c r="R25" s="115" t="str">
        <f>Q25</f>
        <v>-</v>
      </c>
      <c r="S25" s="114">
        <f>K25+0</f>
        <v>44281</v>
      </c>
      <c r="T25" s="115">
        <f>S25</f>
        <v>44281</v>
      </c>
      <c r="U25" s="114" t="s">
        <v>0</v>
      </c>
      <c r="V25" s="117" t="str">
        <f t="shared" ref="V25:V26" si="49">U25</f>
        <v>-</v>
      </c>
      <c r="W25" s="120">
        <f>G25+Y25</f>
        <v>44284</v>
      </c>
      <c r="X25" s="115">
        <f t="shared" ref="X25:X26" si="50">W25</f>
        <v>44284</v>
      </c>
      <c r="Y25" s="121">
        <v>10</v>
      </c>
      <c r="Z25" s="114">
        <f>G25+AB25</f>
        <v>44285</v>
      </c>
      <c r="AA25" s="115">
        <f t="shared" ref="AA25:AA26" si="51">Z25</f>
        <v>44285</v>
      </c>
      <c r="AB25" s="121">
        <v>11</v>
      </c>
      <c r="AC25" s="122">
        <f>G25+AE25</f>
        <v>44287</v>
      </c>
      <c r="AD25" s="123">
        <f>AC25</f>
        <v>44287</v>
      </c>
      <c r="AE25" s="121">
        <v>13</v>
      </c>
      <c r="AF25" s="114" t="s">
        <v>0</v>
      </c>
      <c r="AG25" s="115" t="str">
        <f t="shared" si="41"/>
        <v>-</v>
      </c>
      <c r="AH25" s="121" t="s">
        <v>0</v>
      </c>
      <c r="AI25" s="114" t="s">
        <v>0</v>
      </c>
      <c r="AJ25" s="115" t="str">
        <f t="shared" ref="AJ25:AJ26" si="52">AI25</f>
        <v>-</v>
      </c>
      <c r="AK25" s="121" t="s">
        <v>0</v>
      </c>
      <c r="AL25" s="124" t="s">
        <v>35</v>
      </c>
      <c r="AM25" s="325" t="s">
        <v>4</v>
      </c>
      <c r="AN25" s="127" t="s">
        <v>5</v>
      </c>
      <c r="AO25" s="124"/>
      <c r="AP25" s="128" t="s">
        <v>105</v>
      </c>
    </row>
    <row r="26" spans="1:42" s="368" customFormat="1" ht="17.149999999999999" customHeight="1" x14ac:dyDescent="0.35">
      <c r="A26" s="416" t="s">
        <v>215</v>
      </c>
      <c r="B26" s="417" t="s">
        <v>289</v>
      </c>
      <c r="C26" s="538">
        <f t="shared" si="42"/>
        <v>44271</v>
      </c>
      <c r="D26" s="115">
        <f t="shared" si="43"/>
        <v>44271</v>
      </c>
      <c r="E26" s="114">
        <f t="shared" si="44"/>
        <v>44272</v>
      </c>
      <c r="F26" s="115">
        <f t="shared" si="45"/>
        <v>44272</v>
      </c>
      <c r="G26" s="114">
        <f t="shared" si="46"/>
        <v>44274</v>
      </c>
      <c r="H26" s="115">
        <f t="shared" si="47"/>
        <v>44274</v>
      </c>
      <c r="I26" s="116" t="s">
        <v>0</v>
      </c>
      <c r="J26" s="115" t="str">
        <f>I26</f>
        <v>-</v>
      </c>
      <c r="K26" s="116">
        <f>G26+7</f>
        <v>44281</v>
      </c>
      <c r="L26" s="115">
        <f>K26</f>
        <v>44281</v>
      </c>
      <c r="M26" s="116" t="s">
        <v>0</v>
      </c>
      <c r="N26" s="117" t="str">
        <f t="shared" si="48"/>
        <v>-</v>
      </c>
      <c r="O26" s="118" t="s">
        <v>309</v>
      </c>
      <c r="P26" s="119" t="s">
        <v>310</v>
      </c>
      <c r="Q26" s="114" t="s">
        <v>0</v>
      </c>
      <c r="R26" s="115" t="str">
        <f>Q26</f>
        <v>-</v>
      </c>
      <c r="S26" s="114">
        <f>K26+7</f>
        <v>44288</v>
      </c>
      <c r="T26" s="115">
        <f>S26</f>
        <v>44288</v>
      </c>
      <c r="U26" s="114" t="s">
        <v>0</v>
      </c>
      <c r="V26" s="117" t="str">
        <f t="shared" si="49"/>
        <v>-</v>
      </c>
      <c r="W26" s="120" t="s">
        <v>0</v>
      </c>
      <c r="X26" s="115" t="str">
        <f t="shared" si="50"/>
        <v>-</v>
      </c>
      <c r="Y26" s="121" t="s">
        <v>0</v>
      </c>
      <c r="Z26" s="114" t="s">
        <v>0</v>
      </c>
      <c r="AA26" s="115" t="str">
        <f t="shared" si="51"/>
        <v>-</v>
      </c>
      <c r="AB26" s="121" t="s">
        <v>0</v>
      </c>
      <c r="AC26" s="122" t="s">
        <v>0</v>
      </c>
      <c r="AD26" s="123" t="str">
        <f>AC26</f>
        <v>-</v>
      </c>
      <c r="AE26" s="121" t="s">
        <v>0</v>
      </c>
      <c r="AF26" s="114">
        <f>G26+AH26</f>
        <v>44291</v>
      </c>
      <c r="AG26" s="115">
        <f t="shared" si="41"/>
        <v>44291</v>
      </c>
      <c r="AH26" s="121">
        <v>17</v>
      </c>
      <c r="AI26" s="114">
        <f>G26+AK26</f>
        <v>44291</v>
      </c>
      <c r="AJ26" s="115">
        <f t="shared" si="52"/>
        <v>44291</v>
      </c>
      <c r="AK26" s="121">
        <v>17</v>
      </c>
      <c r="AL26" s="124" t="s">
        <v>35</v>
      </c>
      <c r="AM26" s="325" t="s">
        <v>4</v>
      </c>
      <c r="AN26" s="127" t="s">
        <v>5</v>
      </c>
      <c r="AO26" s="127"/>
      <c r="AP26" s="128" t="s">
        <v>178</v>
      </c>
    </row>
    <row r="27" spans="1:42" s="368" customFormat="1" ht="17.149999999999999" customHeight="1" x14ac:dyDescent="0.35">
      <c r="A27" s="424" t="s">
        <v>218</v>
      </c>
      <c r="B27" s="425" t="s">
        <v>324</v>
      </c>
      <c r="C27" s="545">
        <f t="shared" ref="C27:C28" si="53">G27-3</f>
        <v>44272</v>
      </c>
      <c r="D27" s="98">
        <f t="shared" ref="D27:D28" si="54">C27</f>
        <v>44272</v>
      </c>
      <c r="E27" s="97">
        <f>G27-1</f>
        <v>44274</v>
      </c>
      <c r="F27" s="98">
        <f t="shared" ref="F27:F28" si="55">E27</f>
        <v>44274</v>
      </c>
      <c r="G27" s="97">
        <f>G21+6</f>
        <v>44275</v>
      </c>
      <c r="H27" s="98">
        <f t="shared" ref="H27:H28" si="56">G27</f>
        <v>44275</v>
      </c>
      <c r="I27" s="99" t="s">
        <v>0</v>
      </c>
      <c r="J27" s="98" t="s">
        <v>0</v>
      </c>
      <c r="K27" s="99" t="s">
        <v>0</v>
      </c>
      <c r="L27" s="98" t="s">
        <v>134</v>
      </c>
      <c r="M27" s="99">
        <f>G27+2</f>
        <v>44277</v>
      </c>
      <c r="N27" s="100">
        <f t="shared" ref="N27:N28" si="57">M27</f>
        <v>44277</v>
      </c>
      <c r="O27" s="428" t="s">
        <v>326</v>
      </c>
      <c r="P27" s="426" t="s">
        <v>277</v>
      </c>
      <c r="Q27" s="97" t="s">
        <v>0</v>
      </c>
      <c r="R27" s="98" t="s">
        <v>0</v>
      </c>
      <c r="S27" s="97" t="s">
        <v>0</v>
      </c>
      <c r="T27" s="98" t="s">
        <v>0</v>
      </c>
      <c r="U27" s="97">
        <f>M27+7</f>
        <v>44284</v>
      </c>
      <c r="V27" s="100">
        <f t="shared" ref="V27:V28" si="58">U27</f>
        <v>44284</v>
      </c>
      <c r="W27" s="103">
        <f>G27+Y27</f>
        <v>44291</v>
      </c>
      <c r="X27" s="98">
        <f t="shared" ref="X27:X28" si="59">W27</f>
        <v>44291</v>
      </c>
      <c r="Y27" s="104">
        <v>16</v>
      </c>
      <c r="Z27" s="97" t="s">
        <v>0</v>
      </c>
      <c r="AA27" s="98" t="s">
        <v>0</v>
      </c>
      <c r="AB27" s="104" t="s">
        <v>0</v>
      </c>
      <c r="AC27" s="105">
        <f>G27+AE27</f>
        <v>44294</v>
      </c>
      <c r="AD27" s="106">
        <f>AC27</f>
        <v>44294</v>
      </c>
      <c r="AE27" s="104">
        <v>19</v>
      </c>
      <c r="AF27" s="97" t="s">
        <v>0</v>
      </c>
      <c r="AG27" s="98" t="s">
        <v>0</v>
      </c>
      <c r="AH27" s="104" t="s">
        <v>0</v>
      </c>
      <c r="AI27" s="97">
        <f>G27+AK27</f>
        <v>44296</v>
      </c>
      <c r="AJ27" s="98">
        <f t="shared" ref="AJ27:AJ28" si="60">AI27</f>
        <v>44296</v>
      </c>
      <c r="AK27" s="364">
        <v>21</v>
      </c>
      <c r="AL27" s="107" t="s">
        <v>63</v>
      </c>
      <c r="AM27" s="330" t="s">
        <v>4</v>
      </c>
      <c r="AN27" s="108" t="s">
        <v>34</v>
      </c>
      <c r="AO27" s="108"/>
      <c r="AP27" s="109" t="s">
        <v>111</v>
      </c>
    </row>
    <row r="28" spans="1:42" s="368" customFormat="1" ht="17.149999999999999" customHeight="1" x14ac:dyDescent="0.35">
      <c r="A28" s="424" t="s">
        <v>218</v>
      </c>
      <c r="B28" s="425" t="s">
        <v>325</v>
      </c>
      <c r="C28" s="538">
        <f t="shared" si="53"/>
        <v>44272</v>
      </c>
      <c r="D28" s="115">
        <f t="shared" si="54"/>
        <v>44272</v>
      </c>
      <c r="E28" s="114">
        <f>G28-1</f>
        <v>44274</v>
      </c>
      <c r="F28" s="115">
        <f t="shared" si="55"/>
        <v>44274</v>
      </c>
      <c r="G28" s="114">
        <f>G22+6</f>
        <v>44275</v>
      </c>
      <c r="H28" s="115">
        <f t="shared" si="56"/>
        <v>44275</v>
      </c>
      <c r="I28" s="116" t="s">
        <v>0</v>
      </c>
      <c r="J28" s="115" t="s">
        <v>0</v>
      </c>
      <c r="K28" s="116" t="s">
        <v>0</v>
      </c>
      <c r="L28" s="115" t="s">
        <v>0</v>
      </c>
      <c r="M28" s="116">
        <f>G28+2</f>
        <v>44277</v>
      </c>
      <c r="N28" s="117">
        <f t="shared" si="57"/>
        <v>44277</v>
      </c>
      <c r="O28" s="429" t="s">
        <v>239</v>
      </c>
      <c r="P28" s="427" t="s">
        <v>327</v>
      </c>
      <c r="Q28" s="114" t="s">
        <v>0</v>
      </c>
      <c r="R28" s="115" t="s">
        <v>0</v>
      </c>
      <c r="S28" s="114" t="s">
        <v>0</v>
      </c>
      <c r="T28" s="115" t="s">
        <v>0</v>
      </c>
      <c r="U28" s="114">
        <f>M28+3</f>
        <v>44280</v>
      </c>
      <c r="V28" s="117">
        <f t="shared" si="58"/>
        <v>44280</v>
      </c>
      <c r="W28" s="120" t="s">
        <v>0</v>
      </c>
      <c r="X28" s="115" t="str">
        <f t="shared" si="59"/>
        <v>-</v>
      </c>
      <c r="Y28" s="121" t="s">
        <v>0</v>
      </c>
      <c r="Z28" s="114">
        <f>G28+AB28</f>
        <v>44297</v>
      </c>
      <c r="AA28" s="115">
        <f t="shared" ref="AA28" si="61">Z28</f>
        <v>44297</v>
      </c>
      <c r="AB28" s="121">
        <v>22</v>
      </c>
      <c r="AC28" s="122"/>
      <c r="AD28" s="123"/>
      <c r="AE28" s="121"/>
      <c r="AF28" s="114">
        <f>G28+AH28</f>
        <v>44297</v>
      </c>
      <c r="AG28" s="115">
        <f t="shared" ref="AG28" si="62">AF28</f>
        <v>44297</v>
      </c>
      <c r="AH28" s="121">
        <v>22</v>
      </c>
      <c r="AI28" s="114" t="s">
        <v>0</v>
      </c>
      <c r="AJ28" s="115" t="str">
        <f t="shared" si="60"/>
        <v>-</v>
      </c>
      <c r="AK28" s="121" t="s">
        <v>0</v>
      </c>
      <c r="AL28" s="124" t="s">
        <v>63</v>
      </c>
      <c r="AM28" s="325" t="s">
        <v>4</v>
      </c>
      <c r="AN28" s="127" t="s">
        <v>34</v>
      </c>
      <c r="AO28" s="127"/>
      <c r="AP28" s="128" t="s">
        <v>115</v>
      </c>
    </row>
    <row r="29" spans="1:42" s="371" customFormat="1" ht="17.149999999999999" customHeight="1" x14ac:dyDescent="0.35">
      <c r="A29" s="430" t="s">
        <v>230</v>
      </c>
      <c r="B29" s="334" t="s">
        <v>240</v>
      </c>
      <c r="C29" s="539">
        <f t="shared" si="26"/>
        <v>44273</v>
      </c>
      <c r="D29" s="339">
        <f t="shared" si="4"/>
        <v>44273</v>
      </c>
      <c r="E29" s="337">
        <f t="shared" si="27"/>
        <v>44274</v>
      </c>
      <c r="F29" s="339">
        <f t="shared" si="6"/>
        <v>44274</v>
      </c>
      <c r="G29" s="337">
        <f t="shared" si="46"/>
        <v>44276</v>
      </c>
      <c r="H29" s="339">
        <f t="shared" si="5"/>
        <v>44276</v>
      </c>
      <c r="I29" s="340" t="s">
        <v>0</v>
      </c>
      <c r="J29" s="339" t="s">
        <v>0</v>
      </c>
      <c r="K29" s="340" t="s">
        <v>0</v>
      </c>
      <c r="L29" s="339" t="s">
        <v>0</v>
      </c>
      <c r="M29" s="340" t="s">
        <v>0</v>
      </c>
      <c r="N29" s="346" t="s">
        <v>0</v>
      </c>
      <c r="O29" s="341" t="s">
        <v>1</v>
      </c>
      <c r="P29" s="365" t="s">
        <v>0</v>
      </c>
      <c r="Q29" s="337" t="s">
        <v>0</v>
      </c>
      <c r="R29" s="339" t="s">
        <v>0</v>
      </c>
      <c r="S29" s="337" t="s">
        <v>0</v>
      </c>
      <c r="T29" s="339" t="s">
        <v>0</v>
      </c>
      <c r="U29" s="337" t="s">
        <v>0</v>
      </c>
      <c r="V29" s="346" t="s">
        <v>0</v>
      </c>
      <c r="W29" s="347">
        <f>G29+Y29</f>
        <v>44283</v>
      </c>
      <c r="X29" s="339">
        <f t="shared" ref="X29" si="63">W29</f>
        <v>44283</v>
      </c>
      <c r="Y29" s="388">
        <v>7</v>
      </c>
      <c r="Z29" s="337">
        <f>G29+AB29</f>
        <v>44290</v>
      </c>
      <c r="AA29" s="339">
        <f t="shared" ref="AA29" si="64">Z29</f>
        <v>44290</v>
      </c>
      <c r="AB29" s="270">
        <v>14</v>
      </c>
      <c r="AC29" s="369">
        <f>G29+AE29</f>
        <v>44292</v>
      </c>
      <c r="AD29" s="370">
        <f>AC29</f>
        <v>44292</v>
      </c>
      <c r="AE29" s="270">
        <v>16</v>
      </c>
      <c r="AF29" s="337" t="s">
        <v>0</v>
      </c>
      <c r="AG29" s="339" t="str">
        <f t="shared" ref="AG29:AG32" si="65">AF29</f>
        <v>-</v>
      </c>
      <c r="AH29" s="270" t="s">
        <v>0</v>
      </c>
      <c r="AI29" s="337">
        <f>G29+AK29</f>
        <v>44293</v>
      </c>
      <c r="AJ29" s="339">
        <f t="shared" ref="AJ29" si="66">AI29</f>
        <v>44293</v>
      </c>
      <c r="AK29" s="270">
        <v>17</v>
      </c>
      <c r="AL29" s="269" t="s">
        <v>2</v>
      </c>
      <c r="AM29" s="125" t="s">
        <v>4</v>
      </c>
      <c r="AN29" s="302"/>
      <c r="AO29" s="269"/>
      <c r="AP29" s="62" t="s">
        <v>3</v>
      </c>
    </row>
    <row r="30" spans="1:42" s="368" customFormat="1" ht="17.149999999999999" customHeight="1" thickBot="1" x14ac:dyDescent="0.4">
      <c r="A30" s="194" t="s">
        <v>230</v>
      </c>
      <c r="B30" s="195" t="s">
        <v>240</v>
      </c>
      <c r="C30" s="540">
        <f>G30-3</f>
        <v>44273</v>
      </c>
      <c r="D30" s="197">
        <f>C30</f>
        <v>44273</v>
      </c>
      <c r="E30" s="199">
        <f>G30-2</f>
        <v>44274</v>
      </c>
      <c r="F30" s="197">
        <f>E30</f>
        <v>44274</v>
      </c>
      <c r="G30" s="199">
        <f t="shared" si="46"/>
        <v>44276</v>
      </c>
      <c r="H30" s="197">
        <f>G30</f>
        <v>44276</v>
      </c>
      <c r="I30" s="196">
        <f>G30+8</f>
        <v>44284</v>
      </c>
      <c r="J30" s="197">
        <f>I30</f>
        <v>44284</v>
      </c>
      <c r="K30" s="196" t="s">
        <v>0</v>
      </c>
      <c r="L30" s="197" t="s">
        <v>0</v>
      </c>
      <c r="M30" s="196" t="s">
        <v>0</v>
      </c>
      <c r="N30" s="245" t="s">
        <v>0</v>
      </c>
      <c r="O30" s="198" t="s">
        <v>216</v>
      </c>
      <c r="P30" s="384" t="s">
        <v>348</v>
      </c>
      <c r="Q30" s="199">
        <f>I30+5</f>
        <v>44289</v>
      </c>
      <c r="R30" s="197">
        <f>Q30</f>
        <v>44289</v>
      </c>
      <c r="S30" s="199" t="s">
        <v>0</v>
      </c>
      <c r="T30" s="197" t="s">
        <v>0</v>
      </c>
      <c r="U30" s="199" t="s">
        <v>0</v>
      </c>
      <c r="V30" s="245" t="s">
        <v>0</v>
      </c>
      <c r="W30" s="243" t="s">
        <v>0</v>
      </c>
      <c r="X30" s="197" t="s">
        <v>0</v>
      </c>
      <c r="Y30" s="242" t="s">
        <v>0</v>
      </c>
      <c r="Z30" s="199" t="s">
        <v>0</v>
      </c>
      <c r="AA30" s="197" t="s">
        <v>0</v>
      </c>
      <c r="AB30" s="242" t="s">
        <v>0</v>
      </c>
      <c r="AC30" s="372" t="s">
        <v>0</v>
      </c>
      <c r="AD30" s="373" t="s">
        <v>0</v>
      </c>
      <c r="AE30" s="242" t="s">
        <v>0</v>
      </c>
      <c r="AF30" s="199">
        <f>G30+AH30</f>
        <v>44293</v>
      </c>
      <c r="AG30" s="197">
        <f t="shared" si="65"/>
        <v>44293</v>
      </c>
      <c r="AH30" s="242">
        <v>17</v>
      </c>
      <c r="AI30" s="199" t="s">
        <v>0</v>
      </c>
      <c r="AJ30" s="197" t="s">
        <v>0</v>
      </c>
      <c r="AK30" s="385" t="s">
        <v>0</v>
      </c>
      <c r="AL30" s="241" t="s">
        <v>2</v>
      </c>
      <c r="AM30" s="326" t="s">
        <v>4</v>
      </c>
      <c r="AN30" s="386" t="s">
        <v>103</v>
      </c>
      <c r="AO30" s="386"/>
      <c r="AP30" s="265" t="s">
        <v>104</v>
      </c>
    </row>
    <row r="31" spans="1:42" s="368" customFormat="1" ht="17.149999999999999" customHeight="1" x14ac:dyDescent="0.35">
      <c r="A31" s="160" t="s">
        <v>225</v>
      </c>
      <c r="B31" s="161" t="s">
        <v>290</v>
      </c>
      <c r="C31" s="542">
        <f t="shared" ref="C31:C34" si="67">G31-3</f>
        <v>44278</v>
      </c>
      <c r="D31" s="163">
        <f t="shared" ref="D31:D34" si="68">C31</f>
        <v>44278</v>
      </c>
      <c r="E31" s="162">
        <f t="shared" ref="E31:E32" si="69">G31-2</f>
        <v>44279</v>
      </c>
      <c r="F31" s="163">
        <v>43335</v>
      </c>
      <c r="G31" s="162">
        <f t="shared" si="46"/>
        <v>44281</v>
      </c>
      <c r="H31" s="163">
        <f t="shared" ref="H31:H34" si="70">G31</f>
        <v>44281</v>
      </c>
      <c r="I31" s="175" t="s">
        <v>0</v>
      </c>
      <c r="J31" s="163" t="str">
        <f>I31</f>
        <v>-</v>
      </c>
      <c r="K31" s="175">
        <f>G31+7</f>
        <v>44288</v>
      </c>
      <c r="L31" s="163">
        <f>K31</f>
        <v>44288</v>
      </c>
      <c r="M31" s="175" t="s">
        <v>0</v>
      </c>
      <c r="N31" s="164" t="str">
        <f t="shared" ref="N31:N34" si="71">M31</f>
        <v>-</v>
      </c>
      <c r="O31" s="176" t="s">
        <v>300</v>
      </c>
      <c r="P31" s="177" t="s">
        <v>301</v>
      </c>
      <c r="Q31" s="162" t="s">
        <v>0</v>
      </c>
      <c r="R31" s="163" t="str">
        <f>Q31</f>
        <v>-</v>
      </c>
      <c r="S31" s="162">
        <f>K31+0</f>
        <v>44288</v>
      </c>
      <c r="T31" s="163">
        <f>S31</f>
        <v>44288</v>
      </c>
      <c r="U31" s="162" t="s">
        <v>0</v>
      </c>
      <c r="V31" s="164" t="str">
        <f t="shared" ref="V31:V34" si="72">U31</f>
        <v>-</v>
      </c>
      <c r="W31" s="165">
        <f>G31+Y31</f>
        <v>44291</v>
      </c>
      <c r="X31" s="163">
        <f t="shared" ref="X31:X34" si="73">W31</f>
        <v>44291</v>
      </c>
      <c r="Y31" s="166">
        <v>10</v>
      </c>
      <c r="Z31" s="162">
        <f>G31+AB31</f>
        <v>44292</v>
      </c>
      <c r="AA31" s="163">
        <f t="shared" ref="AA31:AA32" si="74">Z31</f>
        <v>44292</v>
      </c>
      <c r="AB31" s="166">
        <v>11</v>
      </c>
      <c r="AC31" s="167">
        <f>G31+AE31</f>
        <v>44294</v>
      </c>
      <c r="AD31" s="168">
        <f>AC31</f>
        <v>44294</v>
      </c>
      <c r="AE31" s="166">
        <v>13</v>
      </c>
      <c r="AF31" s="162" t="s">
        <v>0</v>
      </c>
      <c r="AG31" s="163" t="str">
        <f t="shared" si="65"/>
        <v>-</v>
      </c>
      <c r="AH31" s="166" t="s">
        <v>0</v>
      </c>
      <c r="AI31" s="162" t="s">
        <v>0</v>
      </c>
      <c r="AJ31" s="163" t="str">
        <f t="shared" ref="AJ31:AJ34" si="75">AI31</f>
        <v>-</v>
      </c>
      <c r="AK31" s="166" t="s">
        <v>0</v>
      </c>
      <c r="AL31" s="169" t="s">
        <v>35</v>
      </c>
      <c r="AM31" s="327" t="s">
        <v>4</v>
      </c>
      <c r="AN31" s="172" t="s">
        <v>5</v>
      </c>
      <c r="AO31" s="169"/>
      <c r="AP31" s="128" t="s">
        <v>105</v>
      </c>
    </row>
    <row r="32" spans="1:42" s="368" customFormat="1" ht="17.149999999999999" customHeight="1" x14ac:dyDescent="0.35">
      <c r="A32" s="160" t="s">
        <v>225</v>
      </c>
      <c r="B32" s="161" t="s">
        <v>290</v>
      </c>
      <c r="C32" s="542">
        <f t="shared" si="67"/>
        <v>44278</v>
      </c>
      <c r="D32" s="163">
        <f t="shared" si="68"/>
        <v>44278</v>
      </c>
      <c r="E32" s="162">
        <f t="shared" si="69"/>
        <v>44279</v>
      </c>
      <c r="F32" s="163">
        <v>43337</v>
      </c>
      <c r="G32" s="162">
        <f t="shared" si="46"/>
        <v>44281</v>
      </c>
      <c r="H32" s="163">
        <f t="shared" si="70"/>
        <v>44281</v>
      </c>
      <c r="I32" s="175" t="s">
        <v>0</v>
      </c>
      <c r="J32" s="163" t="str">
        <f>I32</f>
        <v>-</v>
      </c>
      <c r="K32" s="175">
        <f>G32+7</f>
        <v>44288</v>
      </c>
      <c r="L32" s="163">
        <f>K32</f>
        <v>44288</v>
      </c>
      <c r="M32" s="175" t="s">
        <v>0</v>
      </c>
      <c r="N32" s="164" t="str">
        <f t="shared" si="71"/>
        <v>-</v>
      </c>
      <c r="O32" s="176" t="s">
        <v>311</v>
      </c>
      <c r="P32" s="177" t="s">
        <v>312</v>
      </c>
      <c r="Q32" s="162" t="s">
        <v>0</v>
      </c>
      <c r="R32" s="163" t="str">
        <f>Q32</f>
        <v>-</v>
      </c>
      <c r="S32" s="162">
        <f>K32+7</f>
        <v>44295</v>
      </c>
      <c r="T32" s="163">
        <f>S32</f>
        <v>44295</v>
      </c>
      <c r="U32" s="162" t="s">
        <v>0</v>
      </c>
      <c r="V32" s="164" t="str">
        <f t="shared" si="72"/>
        <v>-</v>
      </c>
      <c r="W32" s="165" t="s">
        <v>0</v>
      </c>
      <c r="X32" s="163" t="str">
        <f t="shared" si="73"/>
        <v>-</v>
      </c>
      <c r="Y32" s="166" t="s">
        <v>0</v>
      </c>
      <c r="Z32" s="162" t="s">
        <v>0</v>
      </c>
      <c r="AA32" s="163" t="str">
        <f t="shared" si="74"/>
        <v>-</v>
      </c>
      <c r="AB32" s="166" t="s">
        <v>0</v>
      </c>
      <c r="AC32" s="167" t="s">
        <v>0</v>
      </c>
      <c r="AD32" s="168" t="str">
        <f>AC32</f>
        <v>-</v>
      </c>
      <c r="AE32" s="166" t="s">
        <v>0</v>
      </c>
      <c r="AF32" s="162">
        <f>G32+AH32</f>
        <v>44298</v>
      </c>
      <c r="AG32" s="163">
        <f t="shared" si="65"/>
        <v>44298</v>
      </c>
      <c r="AH32" s="166">
        <v>17</v>
      </c>
      <c r="AI32" s="162">
        <f>G32+AK32</f>
        <v>44298</v>
      </c>
      <c r="AJ32" s="163">
        <f t="shared" si="75"/>
        <v>44298</v>
      </c>
      <c r="AK32" s="166">
        <v>17</v>
      </c>
      <c r="AL32" s="169" t="s">
        <v>35</v>
      </c>
      <c r="AM32" s="327" t="s">
        <v>4</v>
      </c>
      <c r="AN32" s="172" t="s">
        <v>5</v>
      </c>
      <c r="AO32" s="169"/>
      <c r="AP32" s="128" t="s">
        <v>178</v>
      </c>
    </row>
    <row r="33" spans="1:42" s="368" customFormat="1" ht="16.5" customHeight="1" x14ac:dyDescent="0.35">
      <c r="A33" s="142" t="s">
        <v>218</v>
      </c>
      <c r="B33" s="143" t="s">
        <v>328</v>
      </c>
      <c r="C33" s="541">
        <f t="shared" si="67"/>
        <v>44279</v>
      </c>
      <c r="D33" s="149">
        <f t="shared" si="68"/>
        <v>44279</v>
      </c>
      <c r="E33" s="148">
        <f>G33-1</f>
        <v>44281</v>
      </c>
      <c r="F33" s="149">
        <v>43336</v>
      </c>
      <c r="G33" s="148">
        <f>G27+7</f>
        <v>44282</v>
      </c>
      <c r="H33" s="149">
        <f t="shared" si="70"/>
        <v>44282</v>
      </c>
      <c r="I33" s="150" t="s">
        <v>0</v>
      </c>
      <c r="J33" s="149" t="s">
        <v>0</v>
      </c>
      <c r="K33" s="150" t="s">
        <v>0</v>
      </c>
      <c r="L33" s="149" t="s">
        <v>0</v>
      </c>
      <c r="M33" s="150">
        <f>G33+2</f>
        <v>44284</v>
      </c>
      <c r="N33" s="151">
        <f t="shared" si="71"/>
        <v>44284</v>
      </c>
      <c r="O33" s="152" t="s">
        <v>330</v>
      </c>
      <c r="P33" s="153" t="s">
        <v>262</v>
      </c>
      <c r="Q33" s="148" t="s">
        <v>0</v>
      </c>
      <c r="R33" s="149" t="s">
        <v>0</v>
      </c>
      <c r="S33" s="148" t="s">
        <v>0</v>
      </c>
      <c r="T33" s="149" t="s">
        <v>0</v>
      </c>
      <c r="U33" s="148">
        <f>M33+7</f>
        <v>44291</v>
      </c>
      <c r="V33" s="151">
        <f t="shared" si="72"/>
        <v>44291</v>
      </c>
      <c r="W33" s="154">
        <f>G33+Y33</f>
        <v>44298</v>
      </c>
      <c r="X33" s="149">
        <f t="shared" si="73"/>
        <v>44298</v>
      </c>
      <c r="Y33" s="155">
        <v>16</v>
      </c>
      <c r="Z33" s="148" t="s">
        <v>0</v>
      </c>
      <c r="AA33" s="149" t="s">
        <v>0</v>
      </c>
      <c r="AB33" s="155" t="s">
        <v>0</v>
      </c>
      <c r="AC33" s="156">
        <f>G33+AE33</f>
        <v>44301</v>
      </c>
      <c r="AD33" s="157">
        <f>AC33</f>
        <v>44301</v>
      </c>
      <c r="AE33" s="155">
        <v>19</v>
      </c>
      <c r="AF33" s="148" t="s">
        <v>0</v>
      </c>
      <c r="AG33" s="149" t="s">
        <v>0</v>
      </c>
      <c r="AH33" s="155" t="s">
        <v>0</v>
      </c>
      <c r="AI33" s="148">
        <f>G33+AK33</f>
        <v>44303</v>
      </c>
      <c r="AJ33" s="149">
        <f t="shared" si="75"/>
        <v>44303</v>
      </c>
      <c r="AK33" s="155">
        <v>21</v>
      </c>
      <c r="AL33" s="159" t="s">
        <v>63</v>
      </c>
      <c r="AM33" s="329" t="s">
        <v>4</v>
      </c>
      <c r="AN33" s="140" t="s">
        <v>34</v>
      </c>
      <c r="AO33" s="140"/>
      <c r="AP33" s="109" t="s">
        <v>176</v>
      </c>
    </row>
    <row r="34" spans="1:42" s="368" customFormat="1" ht="17.149999999999999" customHeight="1" x14ac:dyDescent="0.35">
      <c r="A34" s="142" t="s">
        <v>218</v>
      </c>
      <c r="B34" s="143" t="s">
        <v>329</v>
      </c>
      <c r="C34" s="542">
        <f t="shared" si="67"/>
        <v>44279</v>
      </c>
      <c r="D34" s="163">
        <f t="shared" si="68"/>
        <v>44279</v>
      </c>
      <c r="E34" s="162">
        <f>G34-1</f>
        <v>44281</v>
      </c>
      <c r="F34" s="163">
        <v>43336</v>
      </c>
      <c r="G34" s="162">
        <f>G28+7</f>
        <v>44282</v>
      </c>
      <c r="H34" s="163">
        <f t="shared" si="70"/>
        <v>44282</v>
      </c>
      <c r="I34" s="175" t="s">
        <v>0</v>
      </c>
      <c r="J34" s="163" t="s">
        <v>0</v>
      </c>
      <c r="K34" s="175" t="s">
        <v>0</v>
      </c>
      <c r="L34" s="163" t="s">
        <v>0</v>
      </c>
      <c r="M34" s="175">
        <f>G34+2</f>
        <v>44284</v>
      </c>
      <c r="N34" s="164">
        <f t="shared" si="71"/>
        <v>44284</v>
      </c>
      <c r="O34" s="176" t="s">
        <v>331</v>
      </c>
      <c r="P34" s="177" t="s">
        <v>332</v>
      </c>
      <c r="Q34" s="162" t="s">
        <v>0</v>
      </c>
      <c r="R34" s="163" t="s">
        <v>0</v>
      </c>
      <c r="S34" s="162" t="s">
        <v>0</v>
      </c>
      <c r="T34" s="163" t="s">
        <v>0</v>
      </c>
      <c r="U34" s="162">
        <f>M34+3</f>
        <v>44287</v>
      </c>
      <c r="V34" s="164">
        <f t="shared" si="72"/>
        <v>44287</v>
      </c>
      <c r="W34" s="165" t="s">
        <v>0</v>
      </c>
      <c r="X34" s="163" t="str">
        <f t="shared" si="73"/>
        <v>-</v>
      </c>
      <c r="Y34" s="166" t="s">
        <v>0</v>
      </c>
      <c r="Z34" s="162">
        <f>G34+AB34</f>
        <v>44304</v>
      </c>
      <c r="AA34" s="163">
        <f t="shared" ref="AA34" si="76">Z34</f>
        <v>44304</v>
      </c>
      <c r="AB34" s="166">
        <v>22</v>
      </c>
      <c r="AC34" s="167"/>
      <c r="AD34" s="168"/>
      <c r="AE34" s="166"/>
      <c r="AF34" s="162">
        <f>G34+AH34</f>
        <v>44305</v>
      </c>
      <c r="AG34" s="163">
        <f t="shared" ref="AG34" si="77">AF34</f>
        <v>44305</v>
      </c>
      <c r="AH34" s="166">
        <v>23</v>
      </c>
      <c r="AI34" s="162" t="s">
        <v>0</v>
      </c>
      <c r="AJ34" s="163" t="str">
        <f t="shared" si="75"/>
        <v>-</v>
      </c>
      <c r="AK34" s="166" t="s">
        <v>0</v>
      </c>
      <c r="AL34" s="169" t="s">
        <v>63</v>
      </c>
      <c r="AM34" s="327" t="s">
        <v>4</v>
      </c>
      <c r="AN34" s="172" t="s">
        <v>34</v>
      </c>
      <c r="AO34" s="172"/>
      <c r="AP34" s="128" t="s">
        <v>177</v>
      </c>
    </row>
    <row r="35" spans="1:42" s="371" customFormat="1" ht="17.149999999999999" customHeight="1" x14ac:dyDescent="0.35">
      <c r="A35" s="296" t="s">
        <v>183</v>
      </c>
      <c r="B35" s="333" t="s">
        <v>349</v>
      </c>
      <c r="C35" s="543">
        <f t="shared" si="26"/>
        <v>44280</v>
      </c>
      <c r="D35" s="344">
        <f>C35</f>
        <v>44280</v>
      </c>
      <c r="E35" s="343">
        <f t="shared" si="27"/>
        <v>44281</v>
      </c>
      <c r="F35" s="344">
        <f t="shared" ref="F35" si="78">E35</f>
        <v>44281</v>
      </c>
      <c r="G35" s="343">
        <f t="shared" si="46"/>
        <v>44283</v>
      </c>
      <c r="H35" s="344">
        <f t="shared" si="5"/>
        <v>44283</v>
      </c>
      <c r="I35" s="350" t="s">
        <v>0</v>
      </c>
      <c r="J35" s="344" t="s">
        <v>0</v>
      </c>
      <c r="K35" s="350" t="s">
        <v>0</v>
      </c>
      <c r="L35" s="344" t="s">
        <v>0</v>
      </c>
      <c r="M35" s="350" t="s">
        <v>0</v>
      </c>
      <c r="N35" s="345" t="s">
        <v>0</v>
      </c>
      <c r="O35" s="351" t="s">
        <v>1</v>
      </c>
      <c r="P35" s="352" t="s">
        <v>0</v>
      </c>
      <c r="Q35" s="343" t="s">
        <v>0</v>
      </c>
      <c r="R35" s="344" t="s">
        <v>0</v>
      </c>
      <c r="S35" s="343" t="s">
        <v>0</v>
      </c>
      <c r="T35" s="344" t="s">
        <v>0</v>
      </c>
      <c r="U35" s="343" t="s">
        <v>0</v>
      </c>
      <c r="V35" s="345" t="s">
        <v>0</v>
      </c>
      <c r="W35" s="353">
        <f>G35+Y35</f>
        <v>44296</v>
      </c>
      <c r="X35" s="344">
        <f t="shared" ref="X35" si="79">W35</f>
        <v>44296</v>
      </c>
      <c r="Y35" s="387">
        <v>13</v>
      </c>
      <c r="Z35" s="343">
        <f>G35+AB35</f>
        <v>44297</v>
      </c>
      <c r="AA35" s="344">
        <f t="shared" ref="AA35" si="80">Z35</f>
        <v>44297</v>
      </c>
      <c r="AB35" s="288">
        <v>14</v>
      </c>
      <c r="AC35" s="354">
        <f>G35+AE35</f>
        <v>44299</v>
      </c>
      <c r="AD35" s="356">
        <f>AC35</f>
        <v>44299</v>
      </c>
      <c r="AE35" s="288">
        <v>16</v>
      </c>
      <c r="AF35" s="343" t="s">
        <v>0</v>
      </c>
      <c r="AG35" s="344" t="str">
        <f t="shared" ref="AG35:AG38" si="81">AF35</f>
        <v>-</v>
      </c>
      <c r="AH35" s="288" t="s">
        <v>0</v>
      </c>
      <c r="AI35" s="343">
        <f>G35+AK35</f>
        <v>44300</v>
      </c>
      <c r="AJ35" s="344">
        <f t="shared" ref="AJ35" si="82">AI35</f>
        <v>44300</v>
      </c>
      <c r="AK35" s="288">
        <v>17</v>
      </c>
      <c r="AL35" s="287" t="s">
        <v>2</v>
      </c>
      <c r="AM35" s="170" t="s">
        <v>4</v>
      </c>
      <c r="AN35" s="286"/>
      <c r="AO35" s="287"/>
      <c r="AP35" s="62" t="s">
        <v>3</v>
      </c>
    </row>
    <row r="36" spans="1:42" s="368" customFormat="1" ht="17.149999999999999" customHeight="1" thickBot="1" x14ac:dyDescent="0.4">
      <c r="A36" s="284" t="s">
        <v>183</v>
      </c>
      <c r="B36" s="374" t="s">
        <v>350</v>
      </c>
      <c r="C36" s="544">
        <f>G36-3</f>
        <v>44280</v>
      </c>
      <c r="D36" s="238">
        <f>C36</f>
        <v>44280</v>
      </c>
      <c r="E36" s="237">
        <f>G36-2</f>
        <v>44281</v>
      </c>
      <c r="F36" s="238">
        <v>43337</v>
      </c>
      <c r="G36" s="237">
        <f t="shared" si="46"/>
        <v>44283</v>
      </c>
      <c r="H36" s="238">
        <f>G36</f>
        <v>44283</v>
      </c>
      <c r="I36" s="375">
        <f>G36+8</f>
        <v>44291</v>
      </c>
      <c r="J36" s="238">
        <f>I36</f>
        <v>44291</v>
      </c>
      <c r="K36" s="375" t="s">
        <v>0</v>
      </c>
      <c r="L36" s="238" t="s">
        <v>0</v>
      </c>
      <c r="M36" s="375" t="s">
        <v>0</v>
      </c>
      <c r="N36" s="376" t="s">
        <v>0</v>
      </c>
      <c r="O36" s="377" t="s">
        <v>217</v>
      </c>
      <c r="P36" s="378" t="s">
        <v>351</v>
      </c>
      <c r="Q36" s="237">
        <f>I36+5</f>
        <v>44296</v>
      </c>
      <c r="R36" s="238">
        <f>Q36</f>
        <v>44296</v>
      </c>
      <c r="S36" s="237" t="s">
        <v>0</v>
      </c>
      <c r="T36" s="238" t="s">
        <v>0</v>
      </c>
      <c r="U36" s="237" t="s">
        <v>0</v>
      </c>
      <c r="V36" s="376" t="s">
        <v>0</v>
      </c>
      <c r="W36" s="379" t="s">
        <v>0</v>
      </c>
      <c r="X36" s="238" t="s">
        <v>0</v>
      </c>
      <c r="Y36" s="281" t="s">
        <v>0</v>
      </c>
      <c r="Z36" s="237" t="s">
        <v>0</v>
      </c>
      <c r="AA36" s="238" t="s">
        <v>0</v>
      </c>
      <c r="AB36" s="281" t="s">
        <v>0</v>
      </c>
      <c r="AC36" s="380" t="s">
        <v>0</v>
      </c>
      <c r="AD36" s="381" t="s">
        <v>0</v>
      </c>
      <c r="AE36" s="281" t="s">
        <v>0</v>
      </c>
      <c r="AF36" s="237">
        <f>G36+AH36</f>
        <v>44300</v>
      </c>
      <c r="AG36" s="238">
        <f t="shared" si="81"/>
        <v>44300</v>
      </c>
      <c r="AH36" s="281">
        <v>17</v>
      </c>
      <c r="AI36" s="237" t="s">
        <v>0</v>
      </c>
      <c r="AJ36" s="238" t="s">
        <v>0</v>
      </c>
      <c r="AK36" s="281" t="s">
        <v>0</v>
      </c>
      <c r="AL36" s="280" t="s">
        <v>2</v>
      </c>
      <c r="AM36" s="382" t="s">
        <v>4</v>
      </c>
      <c r="AN36" s="383" t="s">
        <v>103</v>
      </c>
      <c r="AO36" s="383"/>
      <c r="AP36" s="265" t="s">
        <v>104</v>
      </c>
    </row>
    <row r="37" spans="1:42" s="368" customFormat="1" ht="17.149999999999999" customHeight="1" x14ac:dyDescent="0.35">
      <c r="A37" s="110" t="s">
        <v>214</v>
      </c>
      <c r="B37" s="111" t="s">
        <v>291</v>
      </c>
      <c r="C37" s="538">
        <f t="shared" ref="C37:C41" si="83">G37-3</f>
        <v>44285</v>
      </c>
      <c r="D37" s="115">
        <f t="shared" ref="D37:D40" si="84">C37</f>
        <v>44285</v>
      </c>
      <c r="E37" s="114">
        <f t="shared" ref="E37:E41" si="85">G37-2</f>
        <v>44286</v>
      </c>
      <c r="F37" s="115">
        <v>43335</v>
      </c>
      <c r="G37" s="114">
        <f t="shared" si="46"/>
        <v>44288</v>
      </c>
      <c r="H37" s="115">
        <f t="shared" ref="H37:H41" si="86">G37</f>
        <v>44288</v>
      </c>
      <c r="I37" s="116" t="s">
        <v>0</v>
      </c>
      <c r="J37" s="115" t="str">
        <f>I37</f>
        <v>-</v>
      </c>
      <c r="K37" s="116">
        <f>G37+14</f>
        <v>44302</v>
      </c>
      <c r="L37" s="115">
        <f>K37</f>
        <v>44302</v>
      </c>
      <c r="M37" s="116" t="s">
        <v>0</v>
      </c>
      <c r="N37" s="117" t="str">
        <f t="shared" ref="N37:N40" si="87">M37</f>
        <v>-</v>
      </c>
      <c r="O37" s="118" t="s">
        <v>296</v>
      </c>
      <c r="P37" s="119" t="s">
        <v>302</v>
      </c>
      <c r="Q37" s="114" t="s">
        <v>0</v>
      </c>
      <c r="R37" s="115" t="str">
        <f>Q37</f>
        <v>-</v>
      </c>
      <c r="S37" s="114">
        <f>K37+0</f>
        <v>44302</v>
      </c>
      <c r="T37" s="115">
        <f>S37</f>
        <v>44302</v>
      </c>
      <c r="U37" s="114" t="s">
        <v>0</v>
      </c>
      <c r="V37" s="117" t="str">
        <f t="shared" ref="V37:V40" si="88">U37</f>
        <v>-</v>
      </c>
      <c r="W37" s="120">
        <f>G37+Y37</f>
        <v>44298</v>
      </c>
      <c r="X37" s="115">
        <f t="shared" ref="X37:X41" si="89">W37</f>
        <v>44298</v>
      </c>
      <c r="Y37" s="121">
        <v>10</v>
      </c>
      <c r="Z37" s="114">
        <f>G37+AB37</f>
        <v>44299</v>
      </c>
      <c r="AA37" s="115">
        <f t="shared" ref="AA37:AA38" si="90">Z37</f>
        <v>44299</v>
      </c>
      <c r="AB37" s="121">
        <v>11</v>
      </c>
      <c r="AC37" s="122">
        <f>G37+AE37</f>
        <v>44301</v>
      </c>
      <c r="AD37" s="123">
        <f>AC37</f>
        <v>44301</v>
      </c>
      <c r="AE37" s="121">
        <v>13</v>
      </c>
      <c r="AF37" s="114" t="s">
        <v>0</v>
      </c>
      <c r="AG37" s="115" t="str">
        <f t="shared" si="81"/>
        <v>-</v>
      </c>
      <c r="AH37" s="121" t="s">
        <v>0</v>
      </c>
      <c r="AI37" s="114" t="s">
        <v>0</v>
      </c>
      <c r="AJ37" s="115" t="str">
        <f t="shared" ref="AJ37:AJ41" si="91">AI37</f>
        <v>-</v>
      </c>
      <c r="AK37" s="121" t="s">
        <v>0</v>
      </c>
      <c r="AL37" s="124" t="s">
        <v>35</v>
      </c>
      <c r="AM37" s="325" t="s">
        <v>4</v>
      </c>
      <c r="AN37" s="127" t="s">
        <v>5</v>
      </c>
      <c r="AO37" s="124"/>
      <c r="AP37" s="128" t="s">
        <v>105</v>
      </c>
    </row>
    <row r="38" spans="1:42" s="368" customFormat="1" ht="17.149999999999999" customHeight="1" x14ac:dyDescent="0.35">
      <c r="A38" s="110" t="s">
        <v>214</v>
      </c>
      <c r="B38" s="111" t="s">
        <v>292</v>
      </c>
      <c r="C38" s="538">
        <f t="shared" si="83"/>
        <v>44285</v>
      </c>
      <c r="D38" s="115">
        <f t="shared" si="84"/>
        <v>44285</v>
      </c>
      <c r="E38" s="114">
        <f t="shared" si="85"/>
        <v>44286</v>
      </c>
      <c r="F38" s="115">
        <v>43337</v>
      </c>
      <c r="G38" s="114">
        <f t="shared" si="46"/>
        <v>44288</v>
      </c>
      <c r="H38" s="115">
        <f t="shared" si="86"/>
        <v>44288</v>
      </c>
      <c r="I38" s="116" t="s">
        <v>0</v>
      </c>
      <c r="J38" s="115" t="str">
        <f>I38</f>
        <v>-</v>
      </c>
      <c r="K38" s="116">
        <f>G38+7</f>
        <v>44295</v>
      </c>
      <c r="L38" s="115">
        <f>K38</f>
        <v>44295</v>
      </c>
      <c r="M38" s="116" t="s">
        <v>0</v>
      </c>
      <c r="N38" s="117" t="str">
        <f t="shared" si="87"/>
        <v>-</v>
      </c>
      <c r="O38" s="118" t="s">
        <v>305</v>
      </c>
      <c r="P38" s="119" t="s">
        <v>313</v>
      </c>
      <c r="Q38" s="114" t="s">
        <v>0</v>
      </c>
      <c r="R38" s="115" t="str">
        <f>Q38</f>
        <v>-</v>
      </c>
      <c r="S38" s="114">
        <f>K38+7</f>
        <v>44302</v>
      </c>
      <c r="T38" s="115">
        <f>S38</f>
        <v>44302</v>
      </c>
      <c r="U38" s="114" t="s">
        <v>0</v>
      </c>
      <c r="V38" s="117" t="str">
        <f t="shared" si="88"/>
        <v>-</v>
      </c>
      <c r="W38" s="120" t="s">
        <v>0</v>
      </c>
      <c r="X38" s="115" t="str">
        <f t="shared" si="89"/>
        <v>-</v>
      </c>
      <c r="Y38" s="121" t="s">
        <v>0</v>
      </c>
      <c r="Z38" s="114" t="s">
        <v>0</v>
      </c>
      <c r="AA38" s="115" t="str">
        <f t="shared" si="90"/>
        <v>-</v>
      </c>
      <c r="AB38" s="121" t="s">
        <v>0</v>
      </c>
      <c r="AC38" s="122" t="s">
        <v>0</v>
      </c>
      <c r="AD38" s="123" t="str">
        <f>AC38</f>
        <v>-</v>
      </c>
      <c r="AE38" s="121" t="s">
        <v>0</v>
      </c>
      <c r="AF38" s="114">
        <f>G38+AH38</f>
        <v>44305</v>
      </c>
      <c r="AG38" s="115">
        <f t="shared" si="81"/>
        <v>44305</v>
      </c>
      <c r="AH38" s="121">
        <v>17</v>
      </c>
      <c r="AI38" s="114">
        <f>G38+AK38</f>
        <v>44305</v>
      </c>
      <c r="AJ38" s="115">
        <f t="shared" si="91"/>
        <v>44305</v>
      </c>
      <c r="AK38" s="121">
        <v>17</v>
      </c>
      <c r="AL38" s="124" t="s">
        <v>35</v>
      </c>
      <c r="AM38" s="325" t="s">
        <v>4</v>
      </c>
      <c r="AN38" s="127" t="s">
        <v>5</v>
      </c>
      <c r="AO38" s="124"/>
      <c r="AP38" s="128" t="s">
        <v>135</v>
      </c>
    </row>
    <row r="39" spans="1:42" s="368" customFormat="1" ht="17.149999999999999" customHeight="1" x14ac:dyDescent="0.35">
      <c r="A39" s="92" t="s">
        <v>218</v>
      </c>
      <c r="B39" s="93" t="s">
        <v>333</v>
      </c>
      <c r="C39" s="545">
        <f t="shared" si="83"/>
        <v>44286</v>
      </c>
      <c r="D39" s="98">
        <f t="shared" si="84"/>
        <v>44286</v>
      </c>
      <c r="E39" s="97">
        <f>G39-1</f>
        <v>44288</v>
      </c>
      <c r="F39" s="98">
        <v>43336</v>
      </c>
      <c r="G39" s="97">
        <f>G33+7</f>
        <v>44289</v>
      </c>
      <c r="H39" s="98">
        <f t="shared" si="86"/>
        <v>44289</v>
      </c>
      <c r="I39" s="99" t="s">
        <v>0</v>
      </c>
      <c r="J39" s="98" t="s">
        <v>0</v>
      </c>
      <c r="K39" s="99" t="s">
        <v>0</v>
      </c>
      <c r="L39" s="98" t="s">
        <v>0</v>
      </c>
      <c r="M39" s="99">
        <f>G39+2</f>
        <v>44291</v>
      </c>
      <c r="N39" s="100">
        <f t="shared" si="87"/>
        <v>44291</v>
      </c>
      <c r="O39" s="101" t="s">
        <v>334</v>
      </c>
      <c r="P39" s="102" t="s">
        <v>281</v>
      </c>
      <c r="Q39" s="97" t="s">
        <v>0</v>
      </c>
      <c r="R39" s="98" t="s">
        <v>0</v>
      </c>
      <c r="S39" s="97" t="s">
        <v>0</v>
      </c>
      <c r="T39" s="98" t="s">
        <v>0</v>
      </c>
      <c r="U39" s="97">
        <f>M39+7</f>
        <v>44298</v>
      </c>
      <c r="V39" s="100">
        <f t="shared" si="88"/>
        <v>44298</v>
      </c>
      <c r="W39" s="103">
        <f>G39+Y39</f>
        <v>44305</v>
      </c>
      <c r="X39" s="98">
        <f t="shared" si="89"/>
        <v>44305</v>
      </c>
      <c r="Y39" s="104">
        <v>16</v>
      </c>
      <c r="Z39" s="97" t="s">
        <v>0</v>
      </c>
      <c r="AA39" s="98" t="s">
        <v>0</v>
      </c>
      <c r="AB39" s="104" t="s">
        <v>0</v>
      </c>
      <c r="AC39" s="105">
        <f>G39+AE39</f>
        <v>44308</v>
      </c>
      <c r="AD39" s="106">
        <f>AC39</f>
        <v>44308</v>
      </c>
      <c r="AE39" s="104">
        <v>19</v>
      </c>
      <c r="AF39" s="97" t="s">
        <v>0</v>
      </c>
      <c r="AG39" s="98" t="s">
        <v>0</v>
      </c>
      <c r="AH39" s="104" t="s">
        <v>0</v>
      </c>
      <c r="AI39" s="97">
        <f>G39+AK39</f>
        <v>44310</v>
      </c>
      <c r="AJ39" s="98">
        <f t="shared" si="91"/>
        <v>44310</v>
      </c>
      <c r="AK39" s="104">
        <v>21</v>
      </c>
      <c r="AL39" s="107" t="s">
        <v>63</v>
      </c>
      <c r="AM39" s="330" t="s">
        <v>4</v>
      </c>
      <c r="AN39" s="108" t="s">
        <v>34</v>
      </c>
      <c r="AO39" s="108"/>
      <c r="AP39" s="109" t="s">
        <v>111</v>
      </c>
    </row>
    <row r="40" spans="1:42" s="368" customFormat="1" ht="17.149999999999999" customHeight="1" x14ac:dyDescent="0.35">
      <c r="A40" s="92" t="s">
        <v>218</v>
      </c>
      <c r="B40" s="93" t="s">
        <v>333</v>
      </c>
      <c r="C40" s="538">
        <f t="shared" si="83"/>
        <v>44286</v>
      </c>
      <c r="D40" s="115">
        <f t="shared" si="84"/>
        <v>44286</v>
      </c>
      <c r="E40" s="114">
        <f>G40-1</f>
        <v>44288</v>
      </c>
      <c r="F40" s="115">
        <v>43336</v>
      </c>
      <c r="G40" s="114">
        <f>G34+7</f>
        <v>44289</v>
      </c>
      <c r="H40" s="115">
        <f t="shared" si="86"/>
        <v>44289</v>
      </c>
      <c r="I40" s="116" t="s">
        <v>0</v>
      </c>
      <c r="J40" s="115" t="s">
        <v>0</v>
      </c>
      <c r="K40" s="116" t="s">
        <v>0</v>
      </c>
      <c r="L40" s="115" t="s">
        <v>0</v>
      </c>
      <c r="M40" s="116">
        <f>G40+2</f>
        <v>44291</v>
      </c>
      <c r="N40" s="117">
        <f t="shared" si="87"/>
        <v>44291</v>
      </c>
      <c r="O40" s="118" t="s">
        <v>239</v>
      </c>
      <c r="P40" s="119" t="s">
        <v>335</v>
      </c>
      <c r="Q40" s="114" t="s">
        <v>0</v>
      </c>
      <c r="R40" s="115" t="s">
        <v>0</v>
      </c>
      <c r="S40" s="114" t="s">
        <v>0</v>
      </c>
      <c r="T40" s="115" t="s">
        <v>0</v>
      </c>
      <c r="U40" s="114">
        <f>M40+3</f>
        <v>44294</v>
      </c>
      <c r="V40" s="117">
        <f t="shared" si="88"/>
        <v>44294</v>
      </c>
      <c r="W40" s="120" t="s">
        <v>0</v>
      </c>
      <c r="X40" s="115" t="str">
        <f t="shared" si="89"/>
        <v>-</v>
      </c>
      <c r="Y40" s="121" t="s">
        <v>0</v>
      </c>
      <c r="Z40" s="114">
        <f>G40+AB40</f>
        <v>44311</v>
      </c>
      <c r="AA40" s="115">
        <f t="shared" ref="AA40:AA41" si="92">Z40</f>
        <v>44311</v>
      </c>
      <c r="AB40" s="121">
        <v>22</v>
      </c>
      <c r="AC40" s="122"/>
      <c r="AD40" s="123"/>
      <c r="AE40" s="121"/>
      <c r="AF40" s="114">
        <f>G40+AH40</f>
        <v>44312</v>
      </c>
      <c r="AG40" s="115">
        <f t="shared" ref="AG40:AG44" si="93">AF40</f>
        <v>44312</v>
      </c>
      <c r="AH40" s="121">
        <v>23</v>
      </c>
      <c r="AI40" s="114" t="s">
        <v>0</v>
      </c>
      <c r="AJ40" s="115" t="str">
        <f t="shared" si="91"/>
        <v>-</v>
      </c>
      <c r="AK40" s="121" t="s">
        <v>0</v>
      </c>
      <c r="AL40" s="124" t="s">
        <v>63</v>
      </c>
      <c r="AM40" s="325" t="s">
        <v>4</v>
      </c>
      <c r="AN40" s="127" t="s">
        <v>34</v>
      </c>
      <c r="AO40" s="127"/>
      <c r="AP40" s="128" t="s">
        <v>115</v>
      </c>
    </row>
    <row r="41" spans="1:42" s="371" customFormat="1" ht="17.149999999999999" customHeight="1" x14ac:dyDescent="0.35">
      <c r="A41" s="276" t="s">
        <v>209</v>
      </c>
      <c r="B41" s="334" t="s">
        <v>352</v>
      </c>
      <c r="C41" s="539">
        <f t="shared" si="83"/>
        <v>44287</v>
      </c>
      <c r="D41" s="339">
        <f>C41</f>
        <v>44287</v>
      </c>
      <c r="E41" s="337">
        <f t="shared" si="85"/>
        <v>44288</v>
      </c>
      <c r="F41" s="339">
        <f t="shared" ref="F41" si="94">E41</f>
        <v>44288</v>
      </c>
      <c r="G41" s="337">
        <f t="shared" si="46"/>
        <v>44290</v>
      </c>
      <c r="H41" s="339">
        <f t="shared" si="86"/>
        <v>44290</v>
      </c>
      <c r="I41" s="340" t="s">
        <v>0</v>
      </c>
      <c r="J41" s="339" t="s">
        <v>0</v>
      </c>
      <c r="K41" s="340" t="s">
        <v>0</v>
      </c>
      <c r="L41" s="339" t="s">
        <v>0</v>
      </c>
      <c r="M41" s="340" t="s">
        <v>0</v>
      </c>
      <c r="N41" s="346" t="s">
        <v>0</v>
      </c>
      <c r="O41" s="341" t="s">
        <v>1</v>
      </c>
      <c r="P41" s="342" t="s">
        <v>0</v>
      </c>
      <c r="Q41" s="337" t="s">
        <v>0</v>
      </c>
      <c r="R41" s="339" t="s">
        <v>0</v>
      </c>
      <c r="S41" s="337" t="s">
        <v>0</v>
      </c>
      <c r="T41" s="339" t="s">
        <v>0</v>
      </c>
      <c r="U41" s="337" t="s">
        <v>0</v>
      </c>
      <c r="V41" s="346" t="s">
        <v>0</v>
      </c>
      <c r="W41" s="347">
        <f>G41+Y41</f>
        <v>44303</v>
      </c>
      <c r="X41" s="339">
        <f t="shared" si="89"/>
        <v>44303</v>
      </c>
      <c r="Y41" s="388">
        <v>13</v>
      </c>
      <c r="Z41" s="337">
        <f>G41+AB41</f>
        <v>44304</v>
      </c>
      <c r="AA41" s="339">
        <f t="shared" si="92"/>
        <v>44304</v>
      </c>
      <c r="AB41" s="270">
        <v>14</v>
      </c>
      <c r="AC41" s="369">
        <f>G41+AE41</f>
        <v>44306</v>
      </c>
      <c r="AD41" s="370">
        <f>AC41</f>
        <v>44306</v>
      </c>
      <c r="AE41" s="270">
        <v>16</v>
      </c>
      <c r="AF41" s="337" t="s">
        <v>0</v>
      </c>
      <c r="AG41" s="339" t="str">
        <f t="shared" si="93"/>
        <v>-</v>
      </c>
      <c r="AH41" s="270" t="s">
        <v>0</v>
      </c>
      <c r="AI41" s="337">
        <f>G41+AK41</f>
        <v>44307</v>
      </c>
      <c r="AJ41" s="339">
        <f t="shared" si="91"/>
        <v>44307</v>
      </c>
      <c r="AK41" s="270">
        <v>17</v>
      </c>
      <c r="AL41" s="269" t="s">
        <v>2</v>
      </c>
      <c r="AM41" s="125" t="s">
        <v>4</v>
      </c>
      <c r="AN41" s="302"/>
      <c r="AO41" s="269"/>
      <c r="AP41" s="62" t="s">
        <v>3</v>
      </c>
    </row>
    <row r="42" spans="1:42" s="368" customFormat="1" ht="17.149999999999999" customHeight="1" thickBot="1" x14ac:dyDescent="0.4">
      <c r="A42" s="194" t="s">
        <v>209</v>
      </c>
      <c r="B42" s="195" t="s">
        <v>352</v>
      </c>
      <c r="C42" s="540">
        <f>G42-3</f>
        <v>44287</v>
      </c>
      <c r="D42" s="197">
        <f>C42</f>
        <v>44287</v>
      </c>
      <c r="E42" s="199">
        <f>G42-2</f>
        <v>44288</v>
      </c>
      <c r="F42" s="197">
        <v>43337</v>
      </c>
      <c r="G42" s="199">
        <f t="shared" si="46"/>
        <v>44290</v>
      </c>
      <c r="H42" s="197">
        <f>G42</f>
        <v>44290</v>
      </c>
      <c r="I42" s="196">
        <f>G42+8</f>
        <v>44298</v>
      </c>
      <c r="J42" s="197">
        <f>I42</f>
        <v>44298</v>
      </c>
      <c r="K42" s="196" t="s">
        <v>0</v>
      </c>
      <c r="L42" s="197" t="s">
        <v>0</v>
      </c>
      <c r="M42" s="196" t="s">
        <v>0</v>
      </c>
      <c r="N42" s="245" t="s">
        <v>0</v>
      </c>
      <c r="O42" s="198" t="s">
        <v>228</v>
      </c>
      <c r="P42" s="384" t="s">
        <v>353</v>
      </c>
      <c r="Q42" s="199">
        <f>I42+5</f>
        <v>44303</v>
      </c>
      <c r="R42" s="197">
        <f>Q42</f>
        <v>44303</v>
      </c>
      <c r="S42" s="199" t="s">
        <v>0</v>
      </c>
      <c r="T42" s="197" t="s">
        <v>0</v>
      </c>
      <c r="U42" s="199" t="s">
        <v>0</v>
      </c>
      <c r="V42" s="245" t="s">
        <v>0</v>
      </c>
      <c r="W42" s="243" t="s">
        <v>0</v>
      </c>
      <c r="X42" s="197" t="s">
        <v>0</v>
      </c>
      <c r="Y42" s="242" t="s">
        <v>0</v>
      </c>
      <c r="Z42" s="199" t="s">
        <v>0</v>
      </c>
      <c r="AA42" s="197" t="s">
        <v>0</v>
      </c>
      <c r="AB42" s="242" t="s">
        <v>0</v>
      </c>
      <c r="AC42" s="372" t="s">
        <v>0</v>
      </c>
      <c r="AD42" s="373" t="s">
        <v>0</v>
      </c>
      <c r="AE42" s="242" t="s">
        <v>0</v>
      </c>
      <c r="AF42" s="199">
        <f>G42+AH42</f>
        <v>44307</v>
      </c>
      <c r="AG42" s="197">
        <f t="shared" si="93"/>
        <v>44307</v>
      </c>
      <c r="AH42" s="242">
        <v>17</v>
      </c>
      <c r="AI42" s="199" t="s">
        <v>0</v>
      </c>
      <c r="AJ42" s="197" t="s">
        <v>0</v>
      </c>
      <c r="AK42" s="242" t="s">
        <v>0</v>
      </c>
      <c r="AL42" s="241" t="s">
        <v>2</v>
      </c>
      <c r="AM42" s="326" t="s">
        <v>4</v>
      </c>
      <c r="AN42" s="386" t="s">
        <v>103</v>
      </c>
      <c r="AO42" s="386"/>
      <c r="AP42" s="265" t="s">
        <v>104</v>
      </c>
    </row>
    <row r="43" spans="1:42" s="368" customFormat="1" ht="17.149999999999999" customHeight="1" x14ac:dyDescent="0.35">
      <c r="A43" s="160" t="s">
        <v>215</v>
      </c>
      <c r="B43" s="161" t="s">
        <v>293</v>
      </c>
      <c r="C43" s="542">
        <f t="shared" ref="C43:C47" si="95">G43-3</f>
        <v>44292</v>
      </c>
      <c r="D43" s="163">
        <f t="shared" ref="D43:D46" si="96">C43</f>
        <v>44292</v>
      </c>
      <c r="E43" s="162">
        <f t="shared" ref="E43:E47" si="97">G43-2</f>
        <v>44293</v>
      </c>
      <c r="F43" s="163">
        <v>43335</v>
      </c>
      <c r="G43" s="162">
        <f t="shared" si="46"/>
        <v>44295</v>
      </c>
      <c r="H43" s="163">
        <f t="shared" ref="H43:H47" si="98">G43</f>
        <v>44295</v>
      </c>
      <c r="I43" s="175" t="s">
        <v>0</v>
      </c>
      <c r="J43" s="163" t="str">
        <f>I43</f>
        <v>-</v>
      </c>
      <c r="K43" s="175">
        <f>G43+14</f>
        <v>44309</v>
      </c>
      <c r="L43" s="163">
        <f>K43</f>
        <v>44309</v>
      </c>
      <c r="M43" s="175" t="s">
        <v>0</v>
      </c>
      <c r="N43" s="164" t="str">
        <f t="shared" ref="N43:N46" si="99">M43</f>
        <v>-</v>
      </c>
      <c r="O43" s="176" t="s">
        <v>298</v>
      </c>
      <c r="P43" s="177" t="s">
        <v>303</v>
      </c>
      <c r="Q43" s="162" t="s">
        <v>0</v>
      </c>
      <c r="R43" s="163" t="str">
        <f>Q43</f>
        <v>-</v>
      </c>
      <c r="S43" s="162">
        <f>K43+0</f>
        <v>44309</v>
      </c>
      <c r="T43" s="163">
        <f>S43</f>
        <v>44309</v>
      </c>
      <c r="U43" s="162" t="s">
        <v>0</v>
      </c>
      <c r="V43" s="164" t="str">
        <f t="shared" ref="V43:V46" si="100">U43</f>
        <v>-</v>
      </c>
      <c r="W43" s="165">
        <f>G43+Y43</f>
        <v>44305</v>
      </c>
      <c r="X43" s="163">
        <f t="shared" ref="X43:X47" si="101">W43</f>
        <v>44305</v>
      </c>
      <c r="Y43" s="166">
        <v>10</v>
      </c>
      <c r="Z43" s="162">
        <f>G43+AB43</f>
        <v>44306</v>
      </c>
      <c r="AA43" s="163">
        <f t="shared" ref="AA43:AA44" si="102">Z43</f>
        <v>44306</v>
      </c>
      <c r="AB43" s="166">
        <v>11</v>
      </c>
      <c r="AC43" s="167">
        <f>G43+AE43</f>
        <v>44308</v>
      </c>
      <c r="AD43" s="168">
        <f>AC43</f>
        <v>44308</v>
      </c>
      <c r="AE43" s="166">
        <v>13</v>
      </c>
      <c r="AF43" s="162" t="s">
        <v>0</v>
      </c>
      <c r="AG43" s="163" t="str">
        <f t="shared" si="93"/>
        <v>-</v>
      </c>
      <c r="AH43" s="166" t="s">
        <v>0</v>
      </c>
      <c r="AI43" s="162" t="s">
        <v>0</v>
      </c>
      <c r="AJ43" s="163" t="str">
        <f t="shared" ref="AJ43:AJ47" si="103">AI43</f>
        <v>-</v>
      </c>
      <c r="AK43" s="166" t="s">
        <v>0</v>
      </c>
      <c r="AL43" s="169" t="s">
        <v>35</v>
      </c>
      <c r="AM43" s="327" t="s">
        <v>4</v>
      </c>
      <c r="AN43" s="172" t="s">
        <v>5</v>
      </c>
      <c r="AO43" s="169"/>
      <c r="AP43" s="128" t="s">
        <v>105</v>
      </c>
    </row>
    <row r="44" spans="1:42" s="368" customFormat="1" ht="17.149999999999999" customHeight="1" x14ac:dyDescent="0.35">
      <c r="A44" s="160" t="s">
        <v>215</v>
      </c>
      <c r="B44" s="161" t="s">
        <v>294</v>
      </c>
      <c r="C44" s="542">
        <f t="shared" si="95"/>
        <v>44292</v>
      </c>
      <c r="D44" s="163">
        <f t="shared" si="96"/>
        <v>44292</v>
      </c>
      <c r="E44" s="162">
        <f t="shared" si="97"/>
        <v>44293</v>
      </c>
      <c r="F44" s="163">
        <v>43337</v>
      </c>
      <c r="G44" s="162">
        <f t="shared" si="46"/>
        <v>44295</v>
      </c>
      <c r="H44" s="163">
        <f t="shared" si="98"/>
        <v>44295</v>
      </c>
      <c r="I44" s="175" t="s">
        <v>0</v>
      </c>
      <c r="J44" s="163" t="str">
        <f>I44</f>
        <v>-</v>
      </c>
      <c r="K44" s="175">
        <f>G44+7</f>
        <v>44302</v>
      </c>
      <c r="L44" s="163">
        <f>K44</f>
        <v>44302</v>
      </c>
      <c r="M44" s="175" t="s">
        <v>0</v>
      </c>
      <c r="N44" s="164" t="str">
        <f t="shared" si="99"/>
        <v>-</v>
      </c>
      <c r="O44" s="176" t="s">
        <v>307</v>
      </c>
      <c r="P44" s="177" t="s">
        <v>303</v>
      </c>
      <c r="Q44" s="162" t="s">
        <v>0</v>
      </c>
      <c r="R44" s="163" t="str">
        <f>Q44</f>
        <v>-</v>
      </c>
      <c r="S44" s="162">
        <f>K44+7</f>
        <v>44309</v>
      </c>
      <c r="T44" s="163">
        <f>S44</f>
        <v>44309</v>
      </c>
      <c r="U44" s="162" t="s">
        <v>0</v>
      </c>
      <c r="V44" s="164" t="str">
        <f t="shared" si="100"/>
        <v>-</v>
      </c>
      <c r="W44" s="165" t="s">
        <v>0</v>
      </c>
      <c r="X44" s="163" t="str">
        <f t="shared" si="101"/>
        <v>-</v>
      </c>
      <c r="Y44" s="166" t="s">
        <v>0</v>
      </c>
      <c r="Z44" s="162" t="s">
        <v>0</v>
      </c>
      <c r="AA44" s="163" t="str">
        <f t="shared" si="102"/>
        <v>-</v>
      </c>
      <c r="AB44" s="166" t="s">
        <v>0</v>
      </c>
      <c r="AC44" s="167" t="s">
        <v>0</v>
      </c>
      <c r="AD44" s="168" t="str">
        <f>AC44</f>
        <v>-</v>
      </c>
      <c r="AE44" s="166" t="s">
        <v>0</v>
      </c>
      <c r="AF44" s="162">
        <f>G44+AH44</f>
        <v>44312</v>
      </c>
      <c r="AG44" s="163">
        <f t="shared" si="93"/>
        <v>44312</v>
      </c>
      <c r="AH44" s="166">
        <v>17</v>
      </c>
      <c r="AI44" s="162">
        <f>G44+AK44</f>
        <v>44312</v>
      </c>
      <c r="AJ44" s="163">
        <f t="shared" si="103"/>
        <v>44312</v>
      </c>
      <c r="AK44" s="166">
        <v>17</v>
      </c>
      <c r="AL44" s="169" t="s">
        <v>35</v>
      </c>
      <c r="AM44" s="327" t="s">
        <v>4</v>
      </c>
      <c r="AN44" s="172" t="s">
        <v>5</v>
      </c>
      <c r="AO44" s="169"/>
      <c r="AP44" s="128" t="s">
        <v>135</v>
      </c>
    </row>
    <row r="45" spans="1:42" s="368" customFormat="1" ht="17.149999999999999" customHeight="1" x14ac:dyDescent="0.35">
      <c r="A45" s="142" t="s">
        <v>218</v>
      </c>
      <c r="B45" s="143" t="s">
        <v>336</v>
      </c>
      <c r="C45" s="541">
        <f t="shared" si="95"/>
        <v>44293</v>
      </c>
      <c r="D45" s="149">
        <f t="shared" si="96"/>
        <v>44293</v>
      </c>
      <c r="E45" s="148">
        <f>G45-1</f>
        <v>44295</v>
      </c>
      <c r="F45" s="149">
        <v>43336</v>
      </c>
      <c r="G45" s="148">
        <f>G39+7</f>
        <v>44296</v>
      </c>
      <c r="H45" s="149">
        <f t="shared" si="98"/>
        <v>44296</v>
      </c>
      <c r="I45" s="150" t="s">
        <v>0</v>
      </c>
      <c r="J45" s="149" t="s">
        <v>0</v>
      </c>
      <c r="K45" s="150" t="s">
        <v>0</v>
      </c>
      <c r="L45" s="149" t="s">
        <v>0</v>
      </c>
      <c r="M45" s="150">
        <f>G45+2</f>
        <v>44298</v>
      </c>
      <c r="N45" s="151">
        <f t="shared" si="99"/>
        <v>44298</v>
      </c>
      <c r="O45" s="152" t="s">
        <v>321</v>
      </c>
      <c r="P45" s="153" t="s">
        <v>283</v>
      </c>
      <c r="Q45" s="148" t="s">
        <v>0</v>
      </c>
      <c r="R45" s="149" t="s">
        <v>0</v>
      </c>
      <c r="S45" s="148" t="s">
        <v>0</v>
      </c>
      <c r="T45" s="149" t="s">
        <v>0</v>
      </c>
      <c r="U45" s="148">
        <f>M45+7</f>
        <v>44305</v>
      </c>
      <c r="V45" s="151">
        <f t="shared" si="100"/>
        <v>44305</v>
      </c>
      <c r="W45" s="154">
        <f>G45+Y45</f>
        <v>44312</v>
      </c>
      <c r="X45" s="149">
        <f t="shared" si="101"/>
        <v>44312</v>
      </c>
      <c r="Y45" s="155">
        <v>16</v>
      </c>
      <c r="Z45" s="148" t="s">
        <v>0</v>
      </c>
      <c r="AA45" s="149" t="s">
        <v>0</v>
      </c>
      <c r="AB45" s="155" t="s">
        <v>0</v>
      </c>
      <c r="AC45" s="156">
        <f>G45+AE45</f>
        <v>44315</v>
      </c>
      <c r="AD45" s="157">
        <f>AC45</f>
        <v>44315</v>
      </c>
      <c r="AE45" s="155">
        <v>19</v>
      </c>
      <c r="AF45" s="148" t="s">
        <v>0</v>
      </c>
      <c r="AG45" s="149" t="s">
        <v>0</v>
      </c>
      <c r="AH45" s="155" t="s">
        <v>0</v>
      </c>
      <c r="AI45" s="148">
        <f>G45+AK45</f>
        <v>44317</v>
      </c>
      <c r="AJ45" s="149">
        <f t="shared" si="103"/>
        <v>44317</v>
      </c>
      <c r="AK45" s="155">
        <v>21</v>
      </c>
      <c r="AL45" s="159" t="s">
        <v>63</v>
      </c>
      <c r="AM45" s="329" t="s">
        <v>4</v>
      </c>
      <c r="AN45" s="140" t="s">
        <v>34</v>
      </c>
      <c r="AO45" s="140"/>
      <c r="AP45" s="109" t="s">
        <v>111</v>
      </c>
    </row>
    <row r="46" spans="1:42" s="368" customFormat="1" ht="17.149999999999999" customHeight="1" x14ac:dyDescent="0.35">
      <c r="A46" s="142" t="s">
        <v>218</v>
      </c>
      <c r="B46" s="143" t="s">
        <v>336</v>
      </c>
      <c r="C46" s="542">
        <f t="shared" si="95"/>
        <v>44293</v>
      </c>
      <c r="D46" s="163">
        <f t="shared" si="96"/>
        <v>44293</v>
      </c>
      <c r="E46" s="162">
        <f>G46-1</f>
        <v>44295</v>
      </c>
      <c r="F46" s="163">
        <v>43336</v>
      </c>
      <c r="G46" s="162">
        <f>G40+7</f>
        <v>44296</v>
      </c>
      <c r="H46" s="163">
        <f t="shared" si="98"/>
        <v>44296</v>
      </c>
      <c r="I46" s="175" t="s">
        <v>0</v>
      </c>
      <c r="J46" s="163" t="s">
        <v>0</v>
      </c>
      <c r="K46" s="175" t="s">
        <v>0</v>
      </c>
      <c r="L46" s="163" t="s">
        <v>0</v>
      </c>
      <c r="M46" s="175">
        <f>G46+2</f>
        <v>44298</v>
      </c>
      <c r="N46" s="164">
        <f t="shared" si="99"/>
        <v>44298</v>
      </c>
      <c r="O46" s="152" t="s">
        <v>322</v>
      </c>
      <c r="P46" s="153" t="s">
        <v>337</v>
      </c>
      <c r="Q46" s="162" t="s">
        <v>0</v>
      </c>
      <c r="R46" s="163" t="s">
        <v>0</v>
      </c>
      <c r="S46" s="162" t="s">
        <v>0</v>
      </c>
      <c r="T46" s="163" t="s">
        <v>0</v>
      </c>
      <c r="U46" s="162">
        <f>M46+3</f>
        <v>44301</v>
      </c>
      <c r="V46" s="164">
        <f t="shared" si="100"/>
        <v>44301</v>
      </c>
      <c r="W46" s="165" t="s">
        <v>0</v>
      </c>
      <c r="X46" s="163" t="str">
        <f t="shared" si="101"/>
        <v>-</v>
      </c>
      <c r="Y46" s="166" t="s">
        <v>0</v>
      </c>
      <c r="Z46" s="162">
        <f>G46+AB46</f>
        <v>44318</v>
      </c>
      <c r="AA46" s="163">
        <f t="shared" ref="AA46:AA47" si="104">Z46</f>
        <v>44318</v>
      </c>
      <c r="AB46" s="166">
        <v>22</v>
      </c>
      <c r="AC46" s="167"/>
      <c r="AD46" s="168"/>
      <c r="AE46" s="166"/>
      <c r="AF46" s="162">
        <f>G46+AH46</f>
        <v>44319</v>
      </c>
      <c r="AG46" s="163">
        <f t="shared" ref="AG46:AG50" si="105">AF46</f>
        <v>44319</v>
      </c>
      <c r="AH46" s="166">
        <v>23</v>
      </c>
      <c r="AI46" s="162" t="s">
        <v>0</v>
      </c>
      <c r="AJ46" s="163" t="str">
        <f t="shared" si="103"/>
        <v>-</v>
      </c>
      <c r="AK46" s="166" t="s">
        <v>0</v>
      </c>
      <c r="AL46" s="169" t="s">
        <v>63</v>
      </c>
      <c r="AM46" s="327" t="s">
        <v>4</v>
      </c>
      <c r="AN46" s="172" t="s">
        <v>34</v>
      </c>
      <c r="AO46" s="172"/>
      <c r="AP46" s="128" t="s">
        <v>115</v>
      </c>
    </row>
    <row r="47" spans="1:42" s="371" customFormat="1" ht="17.149999999999999" customHeight="1" x14ac:dyDescent="0.35">
      <c r="A47" s="296" t="s">
        <v>207</v>
      </c>
      <c r="B47" s="333" t="s">
        <v>354</v>
      </c>
      <c r="C47" s="543">
        <f t="shared" si="95"/>
        <v>44294</v>
      </c>
      <c r="D47" s="344">
        <f>C47</f>
        <v>44294</v>
      </c>
      <c r="E47" s="343">
        <f t="shared" si="97"/>
        <v>44295</v>
      </c>
      <c r="F47" s="344">
        <f t="shared" ref="F47" si="106">E47</f>
        <v>44295</v>
      </c>
      <c r="G47" s="343">
        <f t="shared" si="46"/>
        <v>44297</v>
      </c>
      <c r="H47" s="344">
        <f t="shared" si="98"/>
        <v>44297</v>
      </c>
      <c r="I47" s="350" t="s">
        <v>0</v>
      </c>
      <c r="J47" s="344" t="s">
        <v>0</v>
      </c>
      <c r="K47" s="350" t="s">
        <v>0</v>
      </c>
      <c r="L47" s="344" t="s">
        <v>0</v>
      </c>
      <c r="M47" s="350" t="s">
        <v>0</v>
      </c>
      <c r="N47" s="345" t="s">
        <v>0</v>
      </c>
      <c r="O47" s="351" t="s">
        <v>1</v>
      </c>
      <c r="P47" s="352" t="s">
        <v>0</v>
      </c>
      <c r="Q47" s="343" t="s">
        <v>0</v>
      </c>
      <c r="R47" s="344" t="s">
        <v>0</v>
      </c>
      <c r="S47" s="343" t="s">
        <v>0</v>
      </c>
      <c r="T47" s="344" t="s">
        <v>0</v>
      </c>
      <c r="U47" s="343" t="s">
        <v>0</v>
      </c>
      <c r="V47" s="345" t="s">
        <v>0</v>
      </c>
      <c r="W47" s="353">
        <f>G47+Y47</f>
        <v>44310</v>
      </c>
      <c r="X47" s="344">
        <f t="shared" si="101"/>
        <v>44310</v>
      </c>
      <c r="Y47" s="387">
        <v>13</v>
      </c>
      <c r="Z47" s="343">
        <f>G47+AB47</f>
        <v>44311</v>
      </c>
      <c r="AA47" s="344">
        <f t="shared" si="104"/>
        <v>44311</v>
      </c>
      <c r="AB47" s="288">
        <v>14</v>
      </c>
      <c r="AC47" s="354">
        <f>G47+AE47</f>
        <v>44313</v>
      </c>
      <c r="AD47" s="356">
        <f>AC47</f>
        <v>44313</v>
      </c>
      <c r="AE47" s="288">
        <v>16</v>
      </c>
      <c r="AF47" s="343" t="s">
        <v>0</v>
      </c>
      <c r="AG47" s="344" t="str">
        <f t="shared" si="105"/>
        <v>-</v>
      </c>
      <c r="AH47" s="288" t="s">
        <v>0</v>
      </c>
      <c r="AI47" s="343">
        <f>G47+AK47</f>
        <v>44314</v>
      </c>
      <c r="AJ47" s="344">
        <f t="shared" si="103"/>
        <v>44314</v>
      </c>
      <c r="AK47" s="288">
        <v>17</v>
      </c>
      <c r="AL47" s="287" t="s">
        <v>2</v>
      </c>
      <c r="AM47" s="170" t="s">
        <v>4</v>
      </c>
      <c r="AN47" s="286"/>
      <c r="AO47" s="287"/>
      <c r="AP47" s="62" t="s">
        <v>3</v>
      </c>
    </row>
    <row r="48" spans="1:42" s="368" customFormat="1" ht="17.149999999999999" customHeight="1" thickBot="1" x14ac:dyDescent="0.4">
      <c r="A48" s="284" t="s">
        <v>207</v>
      </c>
      <c r="B48" s="374" t="s">
        <v>354</v>
      </c>
      <c r="C48" s="544">
        <f>G48-3</f>
        <v>44294</v>
      </c>
      <c r="D48" s="238">
        <f>C48</f>
        <v>44294</v>
      </c>
      <c r="E48" s="237">
        <f>G48-2</f>
        <v>44295</v>
      </c>
      <c r="F48" s="238">
        <v>43337</v>
      </c>
      <c r="G48" s="237">
        <f t="shared" si="46"/>
        <v>44297</v>
      </c>
      <c r="H48" s="238">
        <f>G48</f>
        <v>44297</v>
      </c>
      <c r="I48" s="375">
        <f>G48+8</f>
        <v>44305</v>
      </c>
      <c r="J48" s="238">
        <f>I48</f>
        <v>44305</v>
      </c>
      <c r="K48" s="375" t="s">
        <v>0</v>
      </c>
      <c r="L48" s="238" t="s">
        <v>0</v>
      </c>
      <c r="M48" s="375" t="s">
        <v>0</v>
      </c>
      <c r="N48" s="376" t="s">
        <v>0</v>
      </c>
      <c r="O48" s="377" t="s">
        <v>231</v>
      </c>
      <c r="P48" s="378" t="s">
        <v>355</v>
      </c>
      <c r="Q48" s="237">
        <f>I48+5</f>
        <v>44310</v>
      </c>
      <c r="R48" s="238">
        <f>Q48</f>
        <v>44310</v>
      </c>
      <c r="S48" s="237" t="s">
        <v>0</v>
      </c>
      <c r="T48" s="238" t="s">
        <v>0</v>
      </c>
      <c r="U48" s="237" t="s">
        <v>0</v>
      </c>
      <c r="V48" s="376" t="s">
        <v>0</v>
      </c>
      <c r="W48" s="379" t="s">
        <v>0</v>
      </c>
      <c r="X48" s="238" t="s">
        <v>0</v>
      </c>
      <c r="Y48" s="281" t="s">
        <v>0</v>
      </c>
      <c r="Z48" s="237" t="s">
        <v>0</v>
      </c>
      <c r="AA48" s="238" t="s">
        <v>0</v>
      </c>
      <c r="AB48" s="281" t="s">
        <v>0</v>
      </c>
      <c r="AC48" s="380" t="s">
        <v>0</v>
      </c>
      <c r="AD48" s="381" t="s">
        <v>0</v>
      </c>
      <c r="AE48" s="281" t="s">
        <v>0</v>
      </c>
      <c r="AF48" s="237">
        <f>G48+AH48</f>
        <v>44314</v>
      </c>
      <c r="AG48" s="238">
        <f t="shared" si="105"/>
        <v>44314</v>
      </c>
      <c r="AH48" s="281">
        <v>17</v>
      </c>
      <c r="AI48" s="237" t="s">
        <v>0</v>
      </c>
      <c r="AJ48" s="238" t="s">
        <v>0</v>
      </c>
      <c r="AK48" s="281" t="s">
        <v>0</v>
      </c>
      <c r="AL48" s="280" t="s">
        <v>2</v>
      </c>
      <c r="AM48" s="382" t="s">
        <v>4</v>
      </c>
      <c r="AN48" s="383" t="s">
        <v>103</v>
      </c>
      <c r="AO48" s="383"/>
      <c r="AP48" s="265" t="s">
        <v>104</v>
      </c>
    </row>
    <row r="49" spans="1:42" s="368" customFormat="1" ht="17.149999999999999" customHeight="1" x14ac:dyDescent="0.35">
      <c r="A49" s="110" t="s">
        <v>225</v>
      </c>
      <c r="B49" s="111" t="s">
        <v>238</v>
      </c>
      <c r="C49" s="538">
        <f t="shared" ref="C49:C53" si="107">G49-3</f>
        <v>44299</v>
      </c>
      <c r="D49" s="115">
        <f t="shared" ref="D49:D52" si="108">C49</f>
        <v>44299</v>
      </c>
      <c r="E49" s="114">
        <f t="shared" ref="E49:E53" si="109">G49-2</f>
        <v>44300</v>
      </c>
      <c r="F49" s="115">
        <v>43335</v>
      </c>
      <c r="G49" s="114">
        <f t="shared" si="46"/>
        <v>44302</v>
      </c>
      <c r="H49" s="115">
        <f t="shared" ref="H49:H53" si="110">G49</f>
        <v>44302</v>
      </c>
      <c r="I49" s="116" t="s">
        <v>0</v>
      </c>
      <c r="J49" s="115" t="str">
        <f>I49</f>
        <v>-</v>
      </c>
      <c r="K49" s="116">
        <f>G49+14</f>
        <v>44316</v>
      </c>
      <c r="L49" s="115">
        <f>K49</f>
        <v>44316</v>
      </c>
      <c r="M49" s="116" t="s">
        <v>0</v>
      </c>
      <c r="N49" s="117" t="str">
        <f t="shared" ref="N49:N52" si="111">M49</f>
        <v>-</v>
      </c>
      <c r="O49" s="118" t="s">
        <v>300</v>
      </c>
      <c r="P49" s="119" t="s">
        <v>304</v>
      </c>
      <c r="Q49" s="114" t="s">
        <v>0</v>
      </c>
      <c r="R49" s="115" t="str">
        <f>Q49</f>
        <v>-</v>
      </c>
      <c r="S49" s="114">
        <f>K49+0</f>
        <v>44316</v>
      </c>
      <c r="T49" s="115">
        <f>S49</f>
        <v>44316</v>
      </c>
      <c r="U49" s="114" t="s">
        <v>0</v>
      </c>
      <c r="V49" s="117" t="str">
        <f t="shared" ref="V49:V52" si="112">U49</f>
        <v>-</v>
      </c>
      <c r="W49" s="120">
        <f>G49+Y49</f>
        <v>44312</v>
      </c>
      <c r="X49" s="115">
        <f t="shared" ref="X49:X53" si="113">W49</f>
        <v>44312</v>
      </c>
      <c r="Y49" s="121">
        <v>10</v>
      </c>
      <c r="Z49" s="114">
        <f>G49+AB49</f>
        <v>44313</v>
      </c>
      <c r="AA49" s="115">
        <f t="shared" ref="AA49:AA50" si="114">Z49</f>
        <v>44313</v>
      </c>
      <c r="AB49" s="121">
        <v>11</v>
      </c>
      <c r="AC49" s="122">
        <f>G49+AE49</f>
        <v>44315</v>
      </c>
      <c r="AD49" s="123">
        <f>AC49</f>
        <v>44315</v>
      </c>
      <c r="AE49" s="121">
        <v>13</v>
      </c>
      <c r="AF49" s="114" t="s">
        <v>0</v>
      </c>
      <c r="AG49" s="115" t="str">
        <f t="shared" si="105"/>
        <v>-</v>
      </c>
      <c r="AH49" s="121" t="s">
        <v>0</v>
      </c>
      <c r="AI49" s="114" t="s">
        <v>0</v>
      </c>
      <c r="AJ49" s="115" t="str">
        <f t="shared" ref="AJ49:AJ53" si="115">AI49</f>
        <v>-</v>
      </c>
      <c r="AK49" s="121" t="s">
        <v>0</v>
      </c>
      <c r="AL49" s="124" t="s">
        <v>35</v>
      </c>
      <c r="AM49" s="325" t="s">
        <v>4</v>
      </c>
      <c r="AN49" s="127" t="s">
        <v>5</v>
      </c>
      <c r="AO49" s="124"/>
      <c r="AP49" s="128" t="s">
        <v>105</v>
      </c>
    </row>
    <row r="50" spans="1:42" s="368" customFormat="1" ht="17.149999999999999" customHeight="1" x14ac:dyDescent="0.35">
      <c r="A50" s="110" t="s">
        <v>225</v>
      </c>
      <c r="B50" s="111" t="s">
        <v>295</v>
      </c>
      <c r="C50" s="538">
        <f t="shared" si="107"/>
        <v>44299</v>
      </c>
      <c r="D50" s="115">
        <f t="shared" si="108"/>
        <v>44299</v>
      </c>
      <c r="E50" s="114">
        <f t="shared" si="109"/>
        <v>44300</v>
      </c>
      <c r="F50" s="115">
        <v>43337</v>
      </c>
      <c r="G50" s="114">
        <f t="shared" si="46"/>
        <v>44302</v>
      </c>
      <c r="H50" s="115">
        <f t="shared" si="110"/>
        <v>44302</v>
      </c>
      <c r="I50" s="116" t="s">
        <v>0</v>
      </c>
      <c r="J50" s="115" t="str">
        <f>I50</f>
        <v>-</v>
      </c>
      <c r="K50" s="116">
        <f>G50+7</f>
        <v>44309</v>
      </c>
      <c r="L50" s="115">
        <f>K50</f>
        <v>44309</v>
      </c>
      <c r="M50" s="116" t="s">
        <v>0</v>
      </c>
      <c r="N50" s="117" t="str">
        <f t="shared" si="111"/>
        <v>-</v>
      </c>
      <c r="O50" s="118" t="s">
        <v>309</v>
      </c>
      <c r="P50" s="119" t="s">
        <v>314</v>
      </c>
      <c r="Q50" s="114" t="s">
        <v>0</v>
      </c>
      <c r="R50" s="115" t="str">
        <f>Q50</f>
        <v>-</v>
      </c>
      <c r="S50" s="114">
        <f>K50+7</f>
        <v>44316</v>
      </c>
      <c r="T50" s="115">
        <f>S50</f>
        <v>44316</v>
      </c>
      <c r="U50" s="114" t="s">
        <v>0</v>
      </c>
      <c r="V50" s="117" t="str">
        <f t="shared" si="112"/>
        <v>-</v>
      </c>
      <c r="W50" s="120" t="s">
        <v>0</v>
      </c>
      <c r="X50" s="115" t="str">
        <f t="shared" si="113"/>
        <v>-</v>
      </c>
      <c r="Y50" s="121" t="s">
        <v>0</v>
      </c>
      <c r="Z50" s="114" t="s">
        <v>0</v>
      </c>
      <c r="AA50" s="115" t="str">
        <f t="shared" si="114"/>
        <v>-</v>
      </c>
      <c r="AB50" s="121" t="s">
        <v>0</v>
      </c>
      <c r="AC50" s="122" t="s">
        <v>0</v>
      </c>
      <c r="AD50" s="123" t="str">
        <f>AC50</f>
        <v>-</v>
      </c>
      <c r="AE50" s="121" t="s">
        <v>0</v>
      </c>
      <c r="AF50" s="114">
        <f>G50+AH50</f>
        <v>44319</v>
      </c>
      <c r="AG50" s="115">
        <f t="shared" si="105"/>
        <v>44319</v>
      </c>
      <c r="AH50" s="121">
        <v>17</v>
      </c>
      <c r="AI50" s="114">
        <f>G50+AK50</f>
        <v>44319</v>
      </c>
      <c r="AJ50" s="115">
        <f t="shared" si="115"/>
        <v>44319</v>
      </c>
      <c r="AK50" s="121">
        <v>17</v>
      </c>
      <c r="AL50" s="124" t="s">
        <v>35</v>
      </c>
      <c r="AM50" s="325" t="s">
        <v>4</v>
      </c>
      <c r="AN50" s="127" t="s">
        <v>5</v>
      </c>
      <c r="AO50" s="124"/>
      <c r="AP50" s="128" t="s">
        <v>135</v>
      </c>
    </row>
    <row r="51" spans="1:42" s="368" customFormat="1" ht="17.149999999999999" customHeight="1" x14ac:dyDescent="0.35">
      <c r="A51" s="92" t="s">
        <v>218</v>
      </c>
      <c r="B51" s="93" t="s">
        <v>338</v>
      </c>
      <c r="C51" s="545">
        <f t="shared" si="107"/>
        <v>44300</v>
      </c>
      <c r="D51" s="98">
        <f t="shared" si="108"/>
        <v>44300</v>
      </c>
      <c r="E51" s="97">
        <f>G51-1</f>
        <v>44302</v>
      </c>
      <c r="F51" s="98">
        <v>43336</v>
      </c>
      <c r="G51" s="97">
        <f>G45+7</f>
        <v>44303</v>
      </c>
      <c r="H51" s="98">
        <f t="shared" si="110"/>
        <v>44303</v>
      </c>
      <c r="I51" s="99" t="s">
        <v>0</v>
      </c>
      <c r="J51" s="98" t="s">
        <v>0</v>
      </c>
      <c r="K51" s="99" t="s">
        <v>0</v>
      </c>
      <c r="L51" s="98" t="s">
        <v>0</v>
      </c>
      <c r="M51" s="99">
        <f>G51+2</f>
        <v>44305</v>
      </c>
      <c r="N51" s="100">
        <f t="shared" si="111"/>
        <v>44305</v>
      </c>
      <c r="O51" s="101" t="s">
        <v>326</v>
      </c>
      <c r="P51" s="102" t="s">
        <v>339</v>
      </c>
      <c r="Q51" s="97" t="s">
        <v>0</v>
      </c>
      <c r="R51" s="98" t="s">
        <v>0</v>
      </c>
      <c r="S51" s="97" t="s">
        <v>0</v>
      </c>
      <c r="T51" s="98" t="s">
        <v>0</v>
      </c>
      <c r="U51" s="97">
        <f>M51+7</f>
        <v>44312</v>
      </c>
      <c r="V51" s="100">
        <f t="shared" si="112"/>
        <v>44312</v>
      </c>
      <c r="W51" s="103">
        <f>G51+Y51</f>
        <v>44319</v>
      </c>
      <c r="X51" s="98">
        <f t="shared" si="113"/>
        <v>44319</v>
      </c>
      <c r="Y51" s="104">
        <v>16</v>
      </c>
      <c r="Z51" s="97" t="s">
        <v>0</v>
      </c>
      <c r="AA51" s="98" t="s">
        <v>0</v>
      </c>
      <c r="AB51" s="104" t="s">
        <v>0</v>
      </c>
      <c r="AC51" s="105">
        <f>G51+AE51</f>
        <v>44322</v>
      </c>
      <c r="AD51" s="106">
        <f>AC51</f>
        <v>44322</v>
      </c>
      <c r="AE51" s="104">
        <v>19</v>
      </c>
      <c r="AF51" s="97" t="s">
        <v>0</v>
      </c>
      <c r="AG51" s="98" t="s">
        <v>0</v>
      </c>
      <c r="AH51" s="104" t="s">
        <v>0</v>
      </c>
      <c r="AI51" s="97">
        <f>G51+AK51</f>
        <v>44324</v>
      </c>
      <c r="AJ51" s="98">
        <f t="shared" si="115"/>
        <v>44324</v>
      </c>
      <c r="AK51" s="104">
        <v>21</v>
      </c>
      <c r="AL51" s="107" t="s">
        <v>63</v>
      </c>
      <c r="AM51" s="330" t="s">
        <v>4</v>
      </c>
      <c r="AN51" s="108" t="s">
        <v>34</v>
      </c>
      <c r="AO51" s="108"/>
      <c r="AP51" s="109" t="s">
        <v>111</v>
      </c>
    </row>
    <row r="52" spans="1:42" s="368" customFormat="1" ht="16.5" customHeight="1" x14ac:dyDescent="0.35">
      <c r="A52" s="92" t="s">
        <v>218</v>
      </c>
      <c r="B52" s="93" t="s">
        <v>338</v>
      </c>
      <c r="C52" s="538">
        <f t="shared" si="107"/>
        <v>44300</v>
      </c>
      <c r="D52" s="115">
        <f t="shared" si="108"/>
        <v>44300</v>
      </c>
      <c r="E52" s="114">
        <f>G52-1</f>
        <v>44302</v>
      </c>
      <c r="F52" s="115">
        <v>43336</v>
      </c>
      <c r="G52" s="114">
        <f>G46+7</f>
        <v>44303</v>
      </c>
      <c r="H52" s="115">
        <f t="shared" si="110"/>
        <v>44303</v>
      </c>
      <c r="I52" s="116" t="s">
        <v>0</v>
      </c>
      <c r="J52" s="115" t="s">
        <v>0</v>
      </c>
      <c r="K52" s="116" t="s">
        <v>0</v>
      </c>
      <c r="L52" s="115" t="s">
        <v>0</v>
      </c>
      <c r="M52" s="116">
        <f>G52+2</f>
        <v>44305</v>
      </c>
      <c r="N52" s="117">
        <f t="shared" si="111"/>
        <v>44305</v>
      </c>
      <c r="O52" s="118" t="s">
        <v>340</v>
      </c>
      <c r="P52" s="119" t="s">
        <v>341</v>
      </c>
      <c r="Q52" s="114" t="s">
        <v>0</v>
      </c>
      <c r="R52" s="115" t="s">
        <v>0</v>
      </c>
      <c r="S52" s="114" t="s">
        <v>0</v>
      </c>
      <c r="T52" s="115" t="s">
        <v>0</v>
      </c>
      <c r="U52" s="114">
        <f>M52+3</f>
        <v>44308</v>
      </c>
      <c r="V52" s="117">
        <f t="shared" si="112"/>
        <v>44308</v>
      </c>
      <c r="W52" s="120" t="s">
        <v>0</v>
      </c>
      <c r="X52" s="115" t="str">
        <f t="shared" si="113"/>
        <v>-</v>
      </c>
      <c r="Y52" s="121" t="s">
        <v>0</v>
      </c>
      <c r="Z52" s="114">
        <f>G52+AB52</f>
        <v>44325</v>
      </c>
      <c r="AA52" s="115">
        <f t="shared" ref="AA52:AA53" si="116">Z52</f>
        <v>44325</v>
      </c>
      <c r="AB52" s="121">
        <v>22</v>
      </c>
      <c r="AC52" s="122"/>
      <c r="AD52" s="123"/>
      <c r="AE52" s="121"/>
      <c r="AF52" s="114">
        <f>G52+AH52</f>
        <v>44326</v>
      </c>
      <c r="AG52" s="115">
        <f t="shared" ref="AG52:AG54" si="117">AF52</f>
        <v>44326</v>
      </c>
      <c r="AH52" s="121">
        <v>23</v>
      </c>
      <c r="AI52" s="114" t="s">
        <v>0</v>
      </c>
      <c r="AJ52" s="115" t="str">
        <f t="shared" si="115"/>
        <v>-</v>
      </c>
      <c r="AK52" s="121" t="s">
        <v>0</v>
      </c>
      <c r="AL52" s="124" t="s">
        <v>63</v>
      </c>
      <c r="AM52" s="325" t="s">
        <v>4</v>
      </c>
      <c r="AN52" s="127" t="s">
        <v>34</v>
      </c>
      <c r="AO52" s="127"/>
      <c r="AP52" s="128" t="s">
        <v>115</v>
      </c>
    </row>
    <row r="53" spans="1:42" s="371" customFormat="1" ht="17.149999999999999" customHeight="1" x14ac:dyDescent="0.35">
      <c r="A53" s="276" t="s">
        <v>208</v>
      </c>
      <c r="B53" s="334" t="s">
        <v>356</v>
      </c>
      <c r="C53" s="539">
        <f t="shared" si="107"/>
        <v>44301</v>
      </c>
      <c r="D53" s="339">
        <f>C53</f>
        <v>44301</v>
      </c>
      <c r="E53" s="337">
        <f t="shared" si="109"/>
        <v>44302</v>
      </c>
      <c r="F53" s="339">
        <f t="shared" ref="F53" si="118">E53</f>
        <v>44302</v>
      </c>
      <c r="G53" s="337">
        <f t="shared" si="46"/>
        <v>44304</v>
      </c>
      <c r="H53" s="339">
        <f t="shared" si="110"/>
        <v>44304</v>
      </c>
      <c r="I53" s="340" t="s">
        <v>0</v>
      </c>
      <c r="J53" s="339" t="s">
        <v>0</v>
      </c>
      <c r="K53" s="340" t="s">
        <v>0</v>
      </c>
      <c r="L53" s="339" t="s">
        <v>0</v>
      </c>
      <c r="M53" s="340" t="s">
        <v>0</v>
      </c>
      <c r="N53" s="346" t="s">
        <v>0</v>
      </c>
      <c r="O53" s="341" t="s">
        <v>1</v>
      </c>
      <c r="P53" s="342" t="s">
        <v>0</v>
      </c>
      <c r="Q53" s="337" t="s">
        <v>0</v>
      </c>
      <c r="R53" s="339" t="s">
        <v>0</v>
      </c>
      <c r="S53" s="337" t="s">
        <v>0</v>
      </c>
      <c r="T53" s="339" t="s">
        <v>0</v>
      </c>
      <c r="U53" s="337" t="s">
        <v>0</v>
      </c>
      <c r="V53" s="346" t="s">
        <v>0</v>
      </c>
      <c r="W53" s="347">
        <f>G53+Y53</f>
        <v>44317</v>
      </c>
      <c r="X53" s="339">
        <f t="shared" si="113"/>
        <v>44317</v>
      </c>
      <c r="Y53" s="388">
        <v>13</v>
      </c>
      <c r="Z53" s="337">
        <f>G53+AB53</f>
        <v>44318</v>
      </c>
      <c r="AA53" s="339">
        <f t="shared" si="116"/>
        <v>44318</v>
      </c>
      <c r="AB53" s="270">
        <v>14</v>
      </c>
      <c r="AC53" s="369">
        <f>G53+AE53</f>
        <v>44320</v>
      </c>
      <c r="AD53" s="370">
        <f>AC53</f>
        <v>44320</v>
      </c>
      <c r="AE53" s="270">
        <v>16</v>
      </c>
      <c r="AF53" s="337" t="s">
        <v>0</v>
      </c>
      <c r="AG53" s="339" t="str">
        <f t="shared" si="117"/>
        <v>-</v>
      </c>
      <c r="AH53" s="270" t="s">
        <v>0</v>
      </c>
      <c r="AI53" s="337">
        <f>G53+AK53</f>
        <v>44321</v>
      </c>
      <c r="AJ53" s="339">
        <f t="shared" si="115"/>
        <v>44321</v>
      </c>
      <c r="AK53" s="270">
        <v>17</v>
      </c>
      <c r="AL53" s="269" t="s">
        <v>2</v>
      </c>
      <c r="AM53" s="125" t="s">
        <v>4</v>
      </c>
      <c r="AN53" s="302"/>
      <c r="AO53" s="269"/>
      <c r="AP53" s="62" t="s">
        <v>3</v>
      </c>
    </row>
    <row r="54" spans="1:42" s="368" customFormat="1" ht="17.149999999999999" customHeight="1" thickBot="1" x14ac:dyDescent="0.4">
      <c r="A54" s="194" t="s">
        <v>208</v>
      </c>
      <c r="B54" s="195" t="s">
        <v>356</v>
      </c>
      <c r="C54" s="540">
        <f>G54-3</f>
        <v>44301</v>
      </c>
      <c r="D54" s="197">
        <f>C54</f>
        <v>44301</v>
      </c>
      <c r="E54" s="199">
        <f>G54-2</f>
        <v>44302</v>
      </c>
      <c r="F54" s="197">
        <v>43337</v>
      </c>
      <c r="G54" s="199">
        <f t="shared" si="46"/>
        <v>44304</v>
      </c>
      <c r="H54" s="197">
        <f>G54</f>
        <v>44304</v>
      </c>
      <c r="I54" s="196">
        <f>G54+8</f>
        <v>44312</v>
      </c>
      <c r="J54" s="197">
        <f>I54</f>
        <v>44312</v>
      </c>
      <c r="K54" s="196" t="s">
        <v>0</v>
      </c>
      <c r="L54" s="197" t="s">
        <v>0</v>
      </c>
      <c r="M54" s="196" t="s">
        <v>0</v>
      </c>
      <c r="N54" s="245" t="s">
        <v>0</v>
      </c>
      <c r="O54" s="198" t="s">
        <v>228</v>
      </c>
      <c r="P54" s="384" t="s">
        <v>357</v>
      </c>
      <c r="Q54" s="199">
        <f>I54+5</f>
        <v>44317</v>
      </c>
      <c r="R54" s="197">
        <f>Q54</f>
        <v>44317</v>
      </c>
      <c r="S54" s="199" t="s">
        <v>0</v>
      </c>
      <c r="T54" s="197" t="s">
        <v>0</v>
      </c>
      <c r="U54" s="199" t="s">
        <v>0</v>
      </c>
      <c r="V54" s="245" t="s">
        <v>0</v>
      </c>
      <c r="W54" s="243" t="s">
        <v>0</v>
      </c>
      <c r="X54" s="197" t="s">
        <v>0</v>
      </c>
      <c r="Y54" s="242" t="s">
        <v>0</v>
      </c>
      <c r="Z54" s="199" t="s">
        <v>0</v>
      </c>
      <c r="AA54" s="197" t="s">
        <v>0</v>
      </c>
      <c r="AB54" s="242" t="s">
        <v>0</v>
      </c>
      <c r="AC54" s="372" t="s">
        <v>0</v>
      </c>
      <c r="AD54" s="373" t="s">
        <v>0</v>
      </c>
      <c r="AE54" s="242" t="s">
        <v>0</v>
      </c>
      <c r="AF54" s="199">
        <f>G54+AH54</f>
        <v>44321</v>
      </c>
      <c r="AG54" s="197">
        <f t="shared" si="117"/>
        <v>44321</v>
      </c>
      <c r="AH54" s="242">
        <v>17</v>
      </c>
      <c r="AI54" s="199" t="s">
        <v>0</v>
      </c>
      <c r="AJ54" s="197" t="s">
        <v>0</v>
      </c>
      <c r="AK54" s="242" t="s">
        <v>0</v>
      </c>
      <c r="AL54" s="241" t="s">
        <v>2</v>
      </c>
      <c r="AM54" s="326" t="s">
        <v>4</v>
      </c>
      <c r="AN54" s="386" t="s">
        <v>103</v>
      </c>
      <c r="AO54" s="386"/>
      <c r="AP54" s="265" t="s">
        <v>104</v>
      </c>
    </row>
    <row r="55" spans="1:42" s="368" customFormat="1" ht="17.149999999999999" customHeight="1" x14ac:dyDescent="0.4">
      <c r="A55" s="202"/>
      <c r="B55" s="213"/>
      <c r="C55" s="214"/>
      <c r="D55" s="200"/>
      <c r="E55" s="212"/>
      <c r="F55" s="212"/>
      <c r="G55" s="215"/>
      <c r="H55" s="209"/>
      <c r="I55" s="216"/>
      <c r="J55" s="215"/>
      <c r="K55" s="215"/>
      <c r="L55" s="215"/>
      <c r="M55" s="215"/>
      <c r="N55" s="215"/>
      <c r="O55" s="215"/>
      <c r="P55" s="215"/>
      <c r="Q55" s="212"/>
      <c r="R55" s="215"/>
      <c r="S55" s="215"/>
      <c r="T55" s="215"/>
      <c r="U55" s="211"/>
      <c r="V55" s="211"/>
      <c r="W55" s="211"/>
      <c r="X55" s="211"/>
      <c r="Y55" s="211"/>
      <c r="Z55" s="211"/>
      <c r="AA55" s="211"/>
      <c r="AB55" s="211"/>
      <c r="AC55" s="201"/>
      <c r="AD55" s="201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/>
      <c r="AP55"/>
    </row>
    <row r="56" spans="1:42" s="368" customFormat="1" ht="17.149999999999999" customHeight="1" x14ac:dyDescent="0.45">
      <c r="A56" s="217"/>
      <c r="B56" s="218"/>
      <c r="C56" s="219"/>
      <c r="D56" s="217"/>
      <c r="E56" s="217"/>
      <c r="F56" s="217"/>
      <c r="G56" s="220"/>
      <c r="H56" s="221"/>
      <c r="I56" s="200"/>
      <c r="J56" s="222"/>
      <c r="K56" s="222"/>
      <c r="L56" s="222"/>
      <c r="M56" s="223"/>
      <c r="N56" s="219"/>
      <c r="O56" s="219"/>
      <c r="P56" s="223"/>
      <c r="Q56" s="219"/>
      <c r="R56" s="219"/>
      <c r="S56" s="224"/>
      <c r="T56" s="212"/>
      <c r="U56" s="225"/>
      <c r="V56" s="225"/>
      <c r="W56" s="200"/>
      <c r="X56" s="200"/>
      <c r="Y56" s="200"/>
      <c r="Z56" s="200"/>
      <c r="AA56" s="200"/>
      <c r="AB56" s="6"/>
      <c r="AC56" s="201"/>
      <c r="AD56" s="201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/>
      <c r="AP56"/>
    </row>
    <row r="57" spans="1:42" s="368" customFormat="1" ht="17.149999999999999" customHeight="1" x14ac:dyDescent="0.4">
      <c r="A57" s="202" t="s">
        <v>186</v>
      </c>
      <c r="B57" s="203"/>
      <c r="C57" s="204"/>
      <c r="D57" s="204"/>
      <c r="E57" s="204"/>
      <c r="F57" s="204"/>
      <c r="G57" s="204"/>
      <c r="H57" s="205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6"/>
      <c r="T57" s="206"/>
      <c r="U57" s="229"/>
      <c r="V57" s="229"/>
      <c r="W57" s="229"/>
      <c r="X57" s="229"/>
      <c r="Y57" s="229"/>
      <c r="Z57" s="229"/>
      <c r="AA57" s="229"/>
      <c r="AB57" s="229"/>
      <c r="AC57" s="201"/>
      <c r="AD57" s="201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/>
      <c r="AP57"/>
    </row>
    <row r="58" spans="1:42" s="368" customFormat="1" ht="17.149999999999999" customHeight="1" x14ac:dyDescent="0.4">
      <c r="A58" s="206" t="s">
        <v>6</v>
      </c>
      <c r="B58" s="207"/>
      <c r="C58" s="208"/>
      <c r="D58" s="208"/>
      <c r="E58" s="208"/>
      <c r="F58" s="208"/>
      <c r="G58" s="208"/>
      <c r="H58" s="209"/>
      <c r="I58" s="208"/>
      <c r="J58" s="210"/>
      <c r="K58" s="210"/>
      <c r="L58" s="210"/>
      <c r="M58" s="210"/>
      <c r="N58" s="210"/>
      <c r="O58" s="210"/>
      <c r="P58" s="210"/>
      <c r="Q58" s="210"/>
      <c r="R58" s="208"/>
      <c r="S58" s="230"/>
      <c r="T58" s="230"/>
      <c r="U58" s="231"/>
      <c r="V58" s="231"/>
      <c r="W58" s="231"/>
      <c r="X58" s="231"/>
      <c r="Y58" s="231"/>
      <c r="Z58" s="231"/>
      <c r="AA58" s="231"/>
      <c r="AB58" s="231"/>
      <c r="AC58" s="201"/>
      <c r="AD58" s="201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/>
      <c r="AP58"/>
    </row>
    <row r="59" spans="1:42" s="371" customFormat="1" ht="17.149999999999999" customHeight="1" x14ac:dyDescent="0.4">
      <c r="A59" s="212" t="s">
        <v>187</v>
      </c>
      <c r="B59" s="207"/>
      <c r="C59" s="208"/>
      <c r="D59" s="208"/>
      <c r="E59" s="208"/>
      <c r="F59" s="208"/>
      <c r="G59" s="208"/>
      <c r="H59" s="209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24"/>
      <c r="T59" s="212"/>
      <c r="U59" s="225"/>
      <c r="V59" s="225"/>
      <c r="W59" s="200"/>
      <c r="X59" s="225"/>
      <c r="Y59" s="225"/>
      <c r="Z59" s="200"/>
      <c r="AA59" s="200"/>
      <c r="AB59" s="225"/>
      <c r="AC59" s="201"/>
      <c r="AD59" s="201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/>
      <c r="AP59"/>
    </row>
    <row r="60" spans="1:42" s="368" customFormat="1" ht="17.149999999999999" customHeight="1" x14ac:dyDescent="0.4">
      <c r="A60" s="212"/>
      <c r="B60" s="207"/>
      <c r="C60" s="208"/>
      <c r="D60" s="208"/>
      <c r="E60" s="208"/>
      <c r="F60" s="208"/>
      <c r="G60" s="208"/>
      <c r="H60" s="209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68" customFormat="1" ht="17.149999999999999" customHeight="1" x14ac:dyDescent="0.4">
      <c r="A61" s="202" t="s">
        <v>188</v>
      </c>
      <c r="B61" s="213"/>
      <c r="C61" s="214" t="s">
        <v>189</v>
      </c>
      <c r="D61" s="200"/>
      <c r="E61" s="212"/>
      <c r="F61" s="212"/>
      <c r="G61" s="215"/>
      <c r="H61" s="209"/>
      <c r="I61" s="216"/>
      <c r="J61" s="215"/>
      <c r="K61" s="215"/>
      <c r="L61" s="215"/>
      <c r="M61" s="215"/>
      <c r="N61" s="215"/>
      <c r="O61" s="215"/>
      <c r="P61" s="215"/>
      <c r="Q61" s="212"/>
      <c r="R61" s="215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68" customFormat="1" ht="17.149999999999999" customHeight="1" x14ac:dyDescent="0.45">
      <c r="A62" s="217" t="s">
        <v>190</v>
      </c>
      <c r="B62" s="218" t="s">
        <v>191</v>
      </c>
      <c r="C62" s="219" t="s">
        <v>192</v>
      </c>
      <c r="D62" s="217"/>
      <c r="E62" s="217"/>
      <c r="F62" s="217"/>
      <c r="G62" s="220" t="s">
        <v>7</v>
      </c>
      <c r="H62" s="264" t="s">
        <v>193</v>
      </c>
      <c r="I62" s="200"/>
      <c r="J62" s="222"/>
      <c r="K62" s="222"/>
      <c r="L62" s="222"/>
      <c r="M62" s="223"/>
      <c r="N62" s="229"/>
      <c r="O62" s="219" t="s">
        <v>194</v>
      </c>
      <c r="P62" s="219" t="s">
        <v>195</v>
      </c>
      <c r="Q62" s="229"/>
      <c r="R62" s="229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68" customFormat="1" ht="17.149999999999999" customHeight="1" x14ac:dyDescent="0.35">
      <c r="A63" s="206"/>
      <c r="B63" s="226"/>
      <c r="C63" s="206"/>
      <c r="D63" s="206"/>
      <c r="E63" s="206"/>
      <c r="F63" s="206"/>
      <c r="G63" s="206"/>
      <c r="H63" s="227"/>
      <c r="I63" s="228"/>
      <c r="J63" s="206"/>
      <c r="K63" s="206"/>
      <c r="L63" s="206"/>
      <c r="M63" s="206"/>
      <c r="N63" s="206"/>
      <c r="O63" s="206"/>
      <c r="P63" s="206"/>
      <c r="Q63" s="206"/>
      <c r="R63" s="206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68" customFormat="1" ht="17.149999999999999" customHeight="1" x14ac:dyDescent="0.4">
      <c r="A64" s="202" t="s">
        <v>198</v>
      </c>
      <c r="B64" s="226"/>
      <c r="C64" s="214" t="s">
        <v>199</v>
      </c>
      <c r="D64" s="200"/>
      <c r="E64" s="212"/>
      <c r="F64" s="212"/>
      <c r="G64" s="206"/>
      <c r="H64" s="227"/>
      <c r="I64" s="228"/>
      <c r="J64" s="206"/>
      <c r="K64" s="206"/>
      <c r="L64" s="206"/>
      <c r="M64" s="206"/>
      <c r="N64" s="206"/>
      <c r="O64" s="206"/>
      <c r="P64" s="206"/>
      <c r="Q64" s="212"/>
      <c r="R64" s="208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89" customFormat="1" ht="17.149999999999999" customHeight="1" x14ac:dyDescent="0.45">
      <c r="A65" s="219" t="s">
        <v>200</v>
      </c>
      <c r="B65" s="218" t="s">
        <v>191</v>
      </c>
      <c r="C65" s="219" t="s">
        <v>201</v>
      </c>
      <c r="D65" s="232"/>
      <c r="E65" s="232"/>
      <c r="F65" s="232"/>
      <c r="G65" s="220" t="s">
        <v>7</v>
      </c>
      <c r="H65" s="233" t="s">
        <v>202</v>
      </c>
      <c r="I65" s="200"/>
      <c r="J65" s="234"/>
      <c r="K65" s="234"/>
      <c r="L65" s="234"/>
      <c r="M65" s="223"/>
      <c r="N65" s="229"/>
      <c r="O65" s="219" t="s">
        <v>194</v>
      </c>
      <c r="P65" s="219" t="s">
        <v>203</v>
      </c>
      <c r="Q65" s="229"/>
      <c r="R65" s="229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68" customFormat="1" ht="17.149999999999999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200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200" customFormat="1" ht="2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200" customFormat="1" ht="22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200" customFormat="1" ht="2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200" customFormat="1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200" customFormat="1" ht="22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200" customFormat="1" ht="2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200" customFormat="1" ht="11.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200" customFormat="1" ht="2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200" customFormat="1" ht="2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200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</sheetData>
  <mergeCells count="19">
    <mergeCell ref="S6:T6"/>
    <mergeCell ref="U6:V6"/>
    <mergeCell ref="W6:X6"/>
    <mergeCell ref="Z6:AA6"/>
    <mergeCell ref="AC6:AD6"/>
    <mergeCell ref="AF6:AG6"/>
    <mergeCell ref="M6:N6"/>
    <mergeCell ref="A1:AN1"/>
    <mergeCell ref="AM4:AN4"/>
    <mergeCell ref="A2:AN2"/>
    <mergeCell ref="A3:AN3"/>
    <mergeCell ref="C6:D6"/>
    <mergeCell ref="E6:F6"/>
    <mergeCell ref="G6:H6"/>
    <mergeCell ref="I6:J6"/>
    <mergeCell ref="K6:L6"/>
    <mergeCell ref="Q6:R6"/>
    <mergeCell ref="AI6:AJ6"/>
    <mergeCell ref="AM6:AN6"/>
  </mergeCells>
  <phoneticPr fontId="3"/>
  <hyperlinks>
    <hyperlink ref="H62" r:id="rId1" xr:uid="{00000000-0004-0000-0100-000000000000}"/>
    <hyperlink ref="H65" r:id="rId2" xr:uid="{00000000-0004-0000-0100-000001000000}"/>
  </hyperlinks>
  <pageMargins left="0.7" right="0.7" top="0.75" bottom="0.75" header="0.3" footer="0.3"/>
  <pageSetup scale="2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U84"/>
  <sheetViews>
    <sheetView zoomScale="80" zoomScaleNormal="80" zoomScaleSheetLayoutView="8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V4" sqref="V4"/>
    </sheetView>
  </sheetViews>
  <sheetFormatPr defaultColWidth="9" defaultRowHeight="13" x14ac:dyDescent="0.2"/>
  <cols>
    <col min="1" max="1" width="24" style="239" customWidth="1"/>
    <col min="2" max="2" width="14.36328125" style="239" customWidth="1"/>
    <col min="3" max="14" width="7.08984375" style="239" customWidth="1"/>
    <col min="15" max="15" width="23" style="239" customWidth="1"/>
    <col min="16" max="16" width="14.36328125" style="239" customWidth="1"/>
    <col min="17" max="24" width="7.08984375" style="239" customWidth="1"/>
    <col min="25" max="25" width="4" style="239" bestFit="1" customWidth="1"/>
    <col min="26" max="27" width="7.08984375" style="239" customWidth="1"/>
    <col min="28" max="28" width="4" style="239" bestFit="1" customWidth="1"/>
    <col min="29" max="30" width="6.90625" style="240" customWidth="1"/>
    <col min="31" max="31" width="4" style="239" bestFit="1" customWidth="1"/>
    <col min="32" max="33" width="7.08984375" style="239" customWidth="1"/>
    <col min="34" max="34" width="4" style="239" bestFit="1" customWidth="1"/>
    <col min="35" max="36" width="7.08984375" style="239" customWidth="1"/>
    <col min="37" max="37" width="4" style="239" bestFit="1" customWidth="1"/>
    <col min="38" max="38" width="13.90625" style="239" bestFit="1" customWidth="1"/>
    <col min="39" max="39" width="8.36328125" style="239" bestFit="1" customWidth="1"/>
    <col min="40" max="40" width="11.90625" style="239" customWidth="1"/>
    <col min="41" max="41" width="6.08984375" style="239" bestFit="1" customWidth="1"/>
    <col min="42" max="42" width="9.36328125" style="239" bestFit="1" customWidth="1"/>
    <col min="43" max="16384" width="9" style="239"/>
  </cols>
  <sheetData>
    <row r="1" spans="1:45" s="1" customFormat="1" ht="40.9" customHeight="1" x14ac:dyDescent="0.2">
      <c r="A1" s="590" t="s">
        <v>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</row>
    <row r="2" spans="1:45" s="1" customFormat="1" ht="15.65" customHeight="1" thickBot="1" x14ac:dyDescent="0.25">
      <c r="A2" s="591" t="s">
        <v>59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</row>
    <row r="3" spans="1:45" s="1" customFormat="1" ht="28.9" customHeight="1" x14ac:dyDescent="0.2">
      <c r="A3" s="604" t="s">
        <v>58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S3" s="2"/>
    </row>
    <row r="4" spans="1:45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8"/>
      <c r="AE4" s="9"/>
      <c r="AF4" s="9"/>
      <c r="AG4" s="9"/>
      <c r="AH4" s="9"/>
      <c r="AI4" s="9"/>
      <c r="AJ4" s="9"/>
      <c r="AK4" s="9"/>
      <c r="AL4" s="10" t="s">
        <v>57</v>
      </c>
      <c r="AM4" s="593">
        <f ca="1">TODAY()</f>
        <v>44265</v>
      </c>
      <c r="AN4" s="593"/>
    </row>
    <row r="5" spans="1:45" s="1" customFormat="1" ht="31" customHeight="1" thickBot="1" x14ac:dyDescent="0.25">
      <c r="A5" s="11" t="s">
        <v>56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5" s="23" customFormat="1" ht="42.75" customHeight="1" thickBot="1" x14ac:dyDescent="0.25">
      <c r="A6" s="15" t="s">
        <v>55</v>
      </c>
      <c r="B6" s="16" t="s">
        <v>54</v>
      </c>
      <c r="C6" s="605" t="s">
        <v>53</v>
      </c>
      <c r="D6" s="606"/>
      <c r="E6" s="607" t="s">
        <v>52</v>
      </c>
      <c r="F6" s="607"/>
      <c r="G6" s="602" t="s">
        <v>51</v>
      </c>
      <c r="H6" s="613"/>
      <c r="I6" s="602" t="s">
        <v>50</v>
      </c>
      <c r="J6" s="609"/>
      <c r="K6" s="602" t="s">
        <v>49</v>
      </c>
      <c r="L6" s="609"/>
      <c r="M6" s="614" t="s">
        <v>122</v>
      </c>
      <c r="N6" s="603"/>
      <c r="O6" s="17" t="s">
        <v>48</v>
      </c>
      <c r="P6" s="332" t="s">
        <v>47</v>
      </c>
      <c r="Q6" s="602" t="s">
        <v>46</v>
      </c>
      <c r="R6" s="609"/>
      <c r="S6" s="602" t="s">
        <v>150</v>
      </c>
      <c r="T6" s="609"/>
      <c r="U6" s="602" t="s">
        <v>96</v>
      </c>
      <c r="V6" s="603"/>
      <c r="W6" s="612" t="s">
        <v>45</v>
      </c>
      <c r="X6" s="601"/>
      <c r="Y6" s="332" t="s">
        <v>40</v>
      </c>
      <c r="Z6" s="601" t="s">
        <v>44</v>
      </c>
      <c r="AA6" s="601"/>
      <c r="AB6" s="332" t="s">
        <v>40</v>
      </c>
      <c r="AC6" s="601" t="s">
        <v>43</v>
      </c>
      <c r="AD6" s="601"/>
      <c r="AE6" s="19" t="s">
        <v>40</v>
      </c>
      <c r="AF6" s="601" t="s">
        <v>42</v>
      </c>
      <c r="AG6" s="601"/>
      <c r="AH6" s="19" t="s">
        <v>40</v>
      </c>
      <c r="AI6" s="601" t="s">
        <v>41</v>
      </c>
      <c r="AJ6" s="601"/>
      <c r="AK6" s="19" t="s">
        <v>40</v>
      </c>
      <c r="AL6" s="20" t="s">
        <v>39</v>
      </c>
      <c r="AM6" s="610" t="s">
        <v>38</v>
      </c>
      <c r="AN6" s="611"/>
      <c r="AO6" s="21" t="s">
        <v>37</v>
      </c>
      <c r="AP6" s="22" t="s">
        <v>36</v>
      </c>
    </row>
    <row r="7" spans="1:45" s="24" customFormat="1" ht="17.25" hidden="1" customHeight="1" x14ac:dyDescent="0.2">
      <c r="A7" s="48" t="s">
        <v>125</v>
      </c>
      <c r="B7" s="49"/>
      <c r="C7" s="27">
        <f t="shared" ref="C7:C12" si="0">G7-4</f>
        <v>44248</v>
      </c>
      <c r="D7" s="28">
        <f t="shared" ref="D7:D15" si="1">C7</f>
        <v>44248</v>
      </c>
      <c r="E7" s="29">
        <f t="shared" ref="E7:E15" si="2">G7-1</f>
        <v>44251</v>
      </c>
      <c r="F7" s="28">
        <f t="shared" ref="F7:F15" si="3">E7</f>
        <v>44251</v>
      </c>
      <c r="G7" s="50">
        <v>44252</v>
      </c>
      <c r="H7" s="35">
        <f t="shared" ref="H7:H15" si="4">G7</f>
        <v>44252</v>
      </c>
      <c r="I7" s="51"/>
      <c r="J7" s="52"/>
      <c r="K7" s="51"/>
      <c r="L7" s="52"/>
      <c r="M7" s="51"/>
      <c r="N7" s="53"/>
      <c r="O7" s="54"/>
      <c r="P7" s="35"/>
      <c r="Q7" s="36"/>
      <c r="R7" s="37"/>
      <c r="S7" s="36"/>
      <c r="T7" s="37"/>
      <c r="U7" s="36"/>
      <c r="V7" s="38"/>
      <c r="W7" s="39"/>
      <c r="X7" s="30"/>
      <c r="Y7" s="40"/>
      <c r="Z7" s="55"/>
      <c r="AA7" s="35"/>
      <c r="AB7" s="56"/>
      <c r="AC7" s="57"/>
      <c r="AD7" s="58"/>
      <c r="AE7" s="56"/>
      <c r="AF7" s="55"/>
      <c r="AG7" s="35"/>
      <c r="AH7" s="56"/>
      <c r="AI7" s="55"/>
      <c r="AJ7" s="35"/>
      <c r="AK7" s="56"/>
      <c r="AL7" s="59" t="s">
        <v>97</v>
      </c>
      <c r="AM7" s="60" t="s">
        <v>99</v>
      </c>
      <c r="AN7" s="61" t="s">
        <v>98</v>
      </c>
      <c r="AO7" s="61"/>
      <c r="AP7" s="62" t="s">
        <v>101</v>
      </c>
    </row>
    <row r="8" spans="1:45" s="24" customFormat="1" ht="14.25" hidden="1" customHeight="1" x14ac:dyDescent="0.2">
      <c r="A8" s="48" t="s">
        <v>155</v>
      </c>
      <c r="B8" s="49"/>
      <c r="C8" s="27">
        <f t="shared" si="0"/>
        <v>44250</v>
      </c>
      <c r="D8" s="28">
        <f t="shared" si="1"/>
        <v>44250</v>
      </c>
      <c r="E8" s="29">
        <f t="shared" si="2"/>
        <v>44253</v>
      </c>
      <c r="F8" s="28">
        <f t="shared" si="3"/>
        <v>44253</v>
      </c>
      <c r="G8" s="50">
        <v>44254</v>
      </c>
      <c r="H8" s="35">
        <f t="shared" si="4"/>
        <v>44254</v>
      </c>
      <c r="I8" s="51"/>
      <c r="J8" s="52"/>
      <c r="K8" s="51"/>
      <c r="L8" s="52"/>
      <c r="M8" s="51"/>
      <c r="N8" s="53"/>
      <c r="O8" s="54" t="s">
        <v>0</v>
      </c>
      <c r="P8" s="35" t="s">
        <v>0</v>
      </c>
      <c r="Q8" s="36" t="s">
        <v>0</v>
      </c>
      <c r="R8" s="37" t="s">
        <v>0</v>
      </c>
      <c r="S8" s="36"/>
      <c r="T8" s="37"/>
      <c r="U8" s="36" t="s">
        <v>0</v>
      </c>
      <c r="V8" s="38" t="s">
        <v>0</v>
      </c>
      <c r="W8" s="39" t="s">
        <v>0</v>
      </c>
      <c r="X8" s="30" t="s">
        <v>0</v>
      </c>
      <c r="Y8" s="40" t="s">
        <v>0</v>
      </c>
      <c r="Z8" s="55" t="s">
        <v>0</v>
      </c>
      <c r="AA8" s="35" t="s">
        <v>0</v>
      </c>
      <c r="AB8" s="56" t="s">
        <v>0</v>
      </c>
      <c r="AC8" s="57" t="s">
        <v>0</v>
      </c>
      <c r="AD8" s="58" t="s">
        <v>0</v>
      </c>
      <c r="AE8" s="56" t="s">
        <v>0</v>
      </c>
      <c r="AF8" s="55">
        <f>G8+AH8</f>
        <v>44270</v>
      </c>
      <c r="AG8" s="35">
        <f>AF8</f>
        <v>44270</v>
      </c>
      <c r="AH8" s="56">
        <v>16</v>
      </c>
      <c r="AI8" s="55" t="s">
        <v>0</v>
      </c>
      <c r="AJ8" s="35" t="s">
        <v>0</v>
      </c>
      <c r="AK8" s="56" t="s">
        <v>0</v>
      </c>
      <c r="AL8" s="59" t="s">
        <v>35</v>
      </c>
      <c r="AM8" s="60" t="s">
        <v>4</v>
      </c>
      <c r="AN8" s="61" t="s">
        <v>5</v>
      </c>
      <c r="AO8" s="61"/>
      <c r="AP8" s="62" t="s">
        <v>106</v>
      </c>
    </row>
    <row r="9" spans="1:45" s="24" customFormat="1" ht="18.75" hidden="1" customHeight="1" x14ac:dyDescent="0.2">
      <c r="A9" s="48" t="s">
        <v>157</v>
      </c>
      <c r="B9" s="49"/>
      <c r="C9" s="27">
        <f t="shared" si="0"/>
        <v>44250</v>
      </c>
      <c r="D9" s="28">
        <f t="shared" si="1"/>
        <v>44250</v>
      </c>
      <c r="E9" s="29">
        <f>G9-1</f>
        <v>44253</v>
      </c>
      <c r="F9" s="28">
        <f t="shared" si="3"/>
        <v>44253</v>
      </c>
      <c r="G9" s="50">
        <v>44254</v>
      </c>
      <c r="H9" s="35">
        <f t="shared" si="4"/>
        <v>44254</v>
      </c>
      <c r="I9" s="51"/>
      <c r="J9" s="52"/>
      <c r="K9" s="51"/>
      <c r="L9" s="52"/>
      <c r="M9" s="51"/>
      <c r="N9" s="53"/>
      <c r="O9" s="54" t="s">
        <v>0</v>
      </c>
      <c r="P9" s="35" t="s">
        <v>0</v>
      </c>
      <c r="Q9" s="36" t="s">
        <v>0</v>
      </c>
      <c r="R9" s="37" t="s">
        <v>0</v>
      </c>
      <c r="S9" s="36"/>
      <c r="T9" s="37"/>
      <c r="U9" s="36" t="s">
        <v>0</v>
      </c>
      <c r="V9" s="38" t="s">
        <v>0</v>
      </c>
      <c r="W9" s="39">
        <f>G9+Y9</f>
        <v>44263</v>
      </c>
      <c r="X9" s="30">
        <f>W9</f>
        <v>44263</v>
      </c>
      <c r="Y9" s="40">
        <v>9</v>
      </c>
      <c r="Z9" s="55" t="s">
        <v>0</v>
      </c>
      <c r="AA9" s="35" t="s">
        <v>0</v>
      </c>
      <c r="AB9" s="56">
        <v>10</v>
      </c>
      <c r="AC9" s="57" t="s">
        <v>0</v>
      </c>
      <c r="AD9" s="58" t="s">
        <v>0</v>
      </c>
      <c r="AE9" s="56">
        <v>13</v>
      </c>
      <c r="AF9" s="55" t="s">
        <v>0</v>
      </c>
      <c r="AG9" s="35" t="str">
        <f>AF9</f>
        <v>-</v>
      </c>
      <c r="AH9" s="56" t="s">
        <v>0</v>
      </c>
      <c r="AI9" s="55" t="s">
        <v>0</v>
      </c>
      <c r="AJ9" s="35" t="s">
        <v>0</v>
      </c>
      <c r="AK9" s="56" t="s">
        <v>0</v>
      </c>
      <c r="AL9" s="59" t="s">
        <v>35</v>
      </c>
      <c r="AM9" s="60" t="s">
        <v>4</v>
      </c>
      <c r="AN9" s="61" t="s">
        <v>5</v>
      </c>
      <c r="AO9" s="61"/>
      <c r="AP9" s="62" t="s">
        <v>105</v>
      </c>
    </row>
    <row r="10" spans="1:45" s="24" customFormat="1" ht="20.25" hidden="1" customHeight="1" x14ac:dyDescent="0.2">
      <c r="A10" s="48" t="s">
        <v>124</v>
      </c>
      <c r="B10" s="49"/>
      <c r="C10" s="27">
        <f t="shared" si="0"/>
        <v>44245</v>
      </c>
      <c r="D10" s="28">
        <f>C10</f>
        <v>44245</v>
      </c>
      <c r="E10" s="29">
        <f>G10-1</f>
        <v>44248</v>
      </c>
      <c r="F10" s="28">
        <f>E10</f>
        <v>44248</v>
      </c>
      <c r="G10" s="50">
        <v>44249</v>
      </c>
      <c r="H10" s="35">
        <f>G10</f>
        <v>44249</v>
      </c>
      <c r="I10" s="51"/>
      <c r="J10" s="52"/>
      <c r="K10" s="51"/>
      <c r="L10" s="52"/>
      <c r="M10" s="51"/>
      <c r="N10" s="53"/>
      <c r="O10" s="54"/>
      <c r="P10" s="35"/>
      <c r="Q10" s="36"/>
      <c r="R10" s="37"/>
      <c r="S10" s="36"/>
      <c r="T10" s="37"/>
      <c r="U10" s="36"/>
      <c r="V10" s="38"/>
      <c r="W10" s="39"/>
      <c r="X10" s="30"/>
      <c r="Y10" s="40"/>
      <c r="Z10" s="55"/>
      <c r="AA10" s="35"/>
      <c r="AB10" s="56"/>
      <c r="AC10" s="57"/>
      <c r="AD10" s="58"/>
      <c r="AE10" s="56"/>
      <c r="AF10" s="55"/>
      <c r="AG10" s="35"/>
      <c r="AH10" s="56"/>
      <c r="AI10" s="55"/>
      <c r="AJ10" s="35"/>
      <c r="AK10" s="56"/>
      <c r="AL10" s="59" t="s">
        <v>97</v>
      </c>
      <c r="AM10" s="60" t="s">
        <v>99</v>
      </c>
      <c r="AN10" s="61" t="s">
        <v>98</v>
      </c>
      <c r="AO10" s="61"/>
      <c r="AP10" s="62" t="s">
        <v>102</v>
      </c>
    </row>
    <row r="11" spans="1:45" s="24" customFormat="1" ht="20.25" hidden="1" customHeight="1" x14ac:dyDescent="0.2">
      <c r="A11" s="48" t="s">
        <v>124</v>
      </c>
      <c r="B11" s="49"/>
      <c r="C11" s="27">
        <f t="shared" si="0"/>
        <v>44245</v>
      </c>
      <c r="D11" s="28">
        <f>C11</f>
        <v>44245</v>
      </c>
      <c r="E11" s="29">
        <f>G11-1</f>
        <v>44248</v>
      </c>
      <c r="F11" s="28">
        <f>E11</f>
        <v>44248</v>
      </c>
      <c r="G11" s="50">
        <v>44249</v>
      </c>
      <c r="H11" s="35">
        <f>G11</f>
        <v>44249</v>
      </c>
      <c r="I11" s="51"/>
      <c r="J11" s="52"/>
      <c r="K11" s="51"/>
      <c r="L11" s="52"/>
      <c r="M11" s="51"/>
      <c r="N11" s="53"/>
      <c r="O11" s="54"/>
      <c r="P11" s="35"/>
      <c r="Q11" s="36"/>
      <c r="R11" s="37"/>
      <c r="S11" s="36"/>
      <c r="T11" s="37"/>
      <c r="U11" s="36"/>
      <c r="V11" s="38"/>
      <c r="W11" s="39"/>
      <c r="X11" s="30"/>
      <c r="Y11" s="40"/>
      <c r="Z11" s="55"/>
      <c r="AA11" s="35"/>
      <c r="AB11" s="56"/>
      <c r="AC11" s="57"/>
      <c r="AD11" s="58"/>
      <c r="AE11" s="56"/>
      <c r="AF11" s="55"/>
      <c r="AG11" s="35"/>
      <c r="AH11" s="56"/>
      <c r="AI11" s="55"/>
      <c r="AJ11" s="35"/>
      <c r="AK11" s="56"/>
      <c r="AL11" s="59"/>
      <c r="AM11" s="60"/>
      <c r="AN11" s="61"/>
      <c r="AO11" s="61"/>
      <c r="AP11" s="62"/>
    </row>
    <row r="12" spans="1:45" s="24" customFormat="1" ht="18.75" hidden="1" customHeight="1" x14ac:dyDescent="0.2">
      <c r="A12" s="48" t="s">
        <v>109</v>
      </c>
      <c r="B12" s="49"/>
      <c r="C12" s="63">
        <f t="shared" si="0"/>
        <v>44246</v>
      </c>
      <c r="D12" s="28">
        <f t="shared" si="1"/>
        <v>44246</v>
      </c>
      <c r="E12" s="64">
        <f t="shared" si="2"/>
        <v>44249</v>
      </c>
      <c r="F12" s="37">
        <f t="shared" si="3"/>
        <v>44249</v>
      </c>
      <c r="G12" s="50">
        <v>44250</v>
      </c>
      <c r="H12" s="35">
        <f t="shared" si="4"/>
        <v>44250</v>
      </c>
      <c r="I12" s="51"/>
      <c r="J12" s="52"/>
      <c r="K12" s="51"/>
      <c r="L12" s="52"/>
      <c r="M12" s="51"/>
      <c r="N12" s="53"/>
      <c r="O12" s="54" t="s">
        <v>0</v>
      </c>
      <c r="P12" s="35" t="s">
        <v>0</v>
      </c>
      <c r="Q12" s="36" t="s">
        <v>0</v>
      </c>
      <c r="R12" s="37" t="s">
        <v>0</v>
      </c>
      <c r="S12" s="36" t="s">
        <v>0</v>
      </c>
      <c r="T12" s="37" t="s">
        <v>0</v>
      </c>
      <c r="U12" s="36" t="s">
        <v>0</v>
      </c>
      <c r="V12" s="38" t="s">
        <v>0</v>
      </c>
      <c r="W12" s="66">
        <f>G12+Y12</f>
        <v>44259</v>
      </c>
      <c r="X12" s="35">
        <f>W12</f>
        <v>44259</v>
      </c>
      <c r="Y12" s="56">
        <v>9</v>
      </c>
      <c r="Z12" s="55">
        <f>G12+AB12</f>
        <v>44260</v>
      </c>
      <c r="AA12" s="35">
        <f>Z12</f>
        <v>44260</v>
      </c>
      <c r="AB12" s="56">
        <v>10</v>
      </c>
      <c r="AC12" s="57">
        <f>G12+AE12</f>
        <v>44262</v>
      </c>
      <c r="AD12" s="58">
        <f>AC12</f>
        <v>44262</v>
      </c>
      <c r="AE12" s="56">
        <v>12</v>
      </c>
      <c r="AF12" s="55" t="s">
        <v>0</v>
      </c>
      <c r="AG12" s="35" t="s">
        <v>0</v>
      </c>
      <c r="AH12" s="56" t="s">
        <v>0</v>
      </c>
      <c r="AI12" s="55" t="s">
        <v>0</v>
      </c>
      <c r="AJ12" s="35" t="str">
        <f>AI12</f>
        <v>-</v>
      </c>
      <c r="AK12" s="56">
        <v>13</v>
      </c>
      <c r="AL12" s="59" t="s">
        <v>2</v>
      </c>
      <c r="AM12" s="60" t="s">
        <v>4</v>
      </c>
      <c r="AN12" s="61"/>
      <c r="AO12" s="61"/>
      <c r="AP12" s="62" t="s">
        <v>3</v>
      </c>
    </row>
    <row r="13" spans="1:45" s="24" customFormat="1" ht="18.75" hidden="1" customHeight="1" thickBot="1" x14ac:dyDescent="0.25">
      <c r="A13" s="258" t="s">
        <v>110</v>
      </c>
      <c r="B13" s="67"/>
      <c r="C13" s="68">
        <f>G13-2</f>
        <v>44248</v>
      </c>
      <c r="D13" s="69">
        <f t="shared" si="1"/>
        <v>44248</v>
      </c>
      <c r="E13" s="70">
        <f t="shared" si="2"/>
        <v>44249</v>
      </c>
      <c r="F13" s="69">
        <f t="shared" si="3"/>
        <v>44249</v>
      </c>
      <c r="G13" s="50">
        <v>44250</v>
      </c>
      <c r="H13" s="71">
        <f t="shared" si="4"/>
        <v>44250</v>
      </c>
      <c r="I13" s="72"/>
      <c r="J13" s="73"/>
      <c r="K13" s="72"/>
      <c r="L13" s="73"/>
      <c r="M13" s="72"/>
      <c r="N13" s="74"/>
      <c r="O13" s="360"/>
      <c r="P13" s="71" t="s">
        <v>0</v>
      </c>
      <c r="Q13" s="75" t="s">
        <v>0</v>
      </c>
      <c r="R13" s="69" t="s">
        <v>0</v>
      </c>
      <c r="S13" s="75" t="s">
        <v>0</v>
      </c>
      <c r="T13" s="69" t="s">
        <v>0</v>
      </c>
      <c r="U13" s="75" t="s">
        <v>0</v>
      </c>
      <c r="V13" s="76" t="s">
        <v>0</v>
      </c>
      <c r="W13" s="77" t="s">
        <v>0</v>
      </c>
      <c r="X13" s="71" t="s">
        <v>0</v>
      </c>
      <c r="Y13" s="78" t="s">
        <v>0</v>
      </c>
      <c r="Z13" s="79" t="s">
        <v>0</v>
      </c>
      <c r="AA13" s="71" t="s">
        <v>0</v>
      </c>
      <c r="AB13" s="78" t="s">
        <v>0</v>
      </c>
      <c r="AC13" s="80" t="s">
        <v>0</v>
      </c>
      <c r="AD13" s="81" t="s">
        <v>0</v>
      </c>
      <c r="AE13" s="78" t="s">
        <v>0</v>
      </c>
      <c r="AF13" s="79">
        <f>G13+AH13</f>
        <v>44265</v>
      </c>
      <c r="AG13" s="71">
        <f t="shared" ref="AG13:AG40" si="5">AF13</f>
        <v>44265</v>
      </c>
      <c r="AH13" s="78">
        <v>15</v>
      </c>
      <c r="AI13" s="79" t="s">
        <v>0</v>
      </c>
      <c r="AJ13" s="71" t="s">
        <v>0</v>
      </c>
      <c r="AK13" s="78" t="s">
        <v>0</v>
      </c>
      <c r="AL13" s="82" t="s">
        <v>2</v>
      </c>
      <c r="AM13" s="83" t="s">
        <v>4</v>
      </c>
      <c r="AN13" s="84" t="s">
        <v>103</v>
      </c>
      <c r="AO13" s="84"/>
      <c r="AP13" s="85" t="s">
        <v>104</v>
      </c>
    </row>
    <row r="14" spans="1:45" s="91" customFormat="1" ht="17.149999999999999" customHeight="1" x14ac:dyDescent="0.35">
      <c r="A14" s="110" t="s">
        <v>232</v>
      </c>
      <c r="B14" s="111" t="s">
        <v>358</v>
      </c>
      <c r="C14" s="248">
        <f t="shared" ref="C14:C40" si="6">E14</f>
        <v>44260</v>
      </c>
      <c r="D14" s="112">
        <f t="shared" si="1"/>
        <v>44260</v>
      </c>
      <c r="E14" s="96">
        <f t="shared" si="2"/>
        <v>44260</v>
      </c>
      <c r="F14" s="112">
        <f t="shared" si="3"/>
        <v>44260</v>
      </c>
      <c r="G14" s="114">
        <f t="shared" ref="G14:G19" si="7">G8+7</f>
        <v>44261</v>
      </c>
      <c r="H14" s="115">
        <f t="shared" si="4"/>
        <v>44261</v>
      </c>
      <c r="I14" s="99" t="s">
        <v>0</v>
      </c>
      <c r="J14" s="98" t="str">
        <f>I14</f>
        <v>-</v>
      </c>
      <c r="K14" s="99">
        <f>G14+5</f>
        <v>44266</v>
      </c>
      <c r="L14" s="98">
        <f>K14</f>
        <v>44266</v>
      </c>
      <c r="M14" s="99" t="s">
        <v>0</v>
      </c>
      <c r="N14" s="100" t="str">
        <f>M14</f>
        <v>-</v>
      </c>
      <c r="O14" s="118" t="s">
        <v>258</v>
      </c>
      <c r="P14" s="119" t="s">
        <v>366</v>
      </c>
      <c r="Q14" s="97" t="s">
        <v>0</v>
      </c>
      <c r="R14" s="115" t="str">
        <f>Q14</f>
        <v>-</v>
      </c>
      <c r="S14" s="114">
        <f>K14+1</f>
        <v>44267</v>
      </c>
      <c r="T14" s="115">
        <f>S14</f>
        <v>44267</v>
      </c>
      <c r="U14" s="97" t="s">
        <v>0</v>
      </c>
      <c r="V14" s="100" t="str">
        <f>U14</f>
        <v>-</v>
      </c>
      <c r="W14" s="103">
        <f>G14+Y14</f>
        <v>44270</v>
      </c>
      <c r="X14" s="98">
        <f t="shared" ref="X14:X18" si="8">W14</f>
        <v>44270</v>
      </c>
      <c r="Y14" s="557">
        <v>9</v>
      </c>
      <c r="Z14" s="553">
        <f>G14+AB14</f>
        <v>44271</v>
      </c>
      <c r="AA14" s="98">
        <f t="shared" ref="AA14:AA18" si="9">Z14</f>
        <v>44271</v>
      </c>
      <c r="AB14" s="557">
        <v>10</v>
      </c>
      <c r="AC14" s="553">
        <f>G14+AE14</f>
        <v>44273</v>
      </c>
      <c r="AD14" s="98">
        <f t="shared" ref="AD14:AD18" si="10">AC14</f>
        <v>44273</v>
      </c>
      <c r="AE14" s="557">
        <v>12</v>
      </c>
      <c r="AF14" s="553" t="s">
        <v>108</v>
      </c>
      <c r="AG14" s="98" t="str">
        <f t="shared" si="5"/>
        <v xml:space="preserve"> </v>
      </c>
      <c r="AH14" s="557" t="s">
        <v>0</v>
      </c>
      <c r="AI14" s="553" t="s">
        <v>0</v>
      </c>
      <c r="AJ14" s="98" t="str">
        <f t="shared" ref="AJ14:AJ18" si="11">AI14</f>
        <v>-</v>
      </c>
      <c r="AK14" s="557" t="s">
        <v>0</v>
      </c>
      <c r="AL14" s="107" t="s">
        <v>35</v>
      </c>
      <c r="AM14" s="325" t="s">
        <v>4</v>
      </c>
      <c r="AN14" s="108" t="s">
        <v>5</v>
      </c>
      <c r="AO14" s="124"/>
      <c r="AP14" s="109" t="s">
        <v>105</v>
      </c>
    </row>
    <row r="15" spans="1:45" s="91" customFormat="1" ht="17.149999999999999" customHeight="1" x14ac:dyDescent="0.35">
      <c r="A15" s="110" t="s">
        <v>232</v>
      </c>
      <c r="B15" s="111" t="s">
        <v>359</v>
      </c>
      <c r="C15" s="248">
        <f t="shared" si="6"/>
        <v>44260</v>
      </c>
      <c r="D15" s="112">
        <f t="shared" si="1"/>
        <v>44260</v>
      </c>
      <c r="E15" s="96">
        <f t="shared" si="2"/>
        <v>44260</v>
      </c>
      <c r="F15" s="112">
        <f t="shared" si="3"/>
        <v>44260</v>
      </c>
      <c r="G15" s="114">
        <f t="shared" si="7"/>
        <v>44261</v>
      </c>
      <c r="H15" s="115">
        <f t="shared" si="4"/>
        <v>44261</v>
      </c>
      <c r="I15" s="99" t="s">
        <v>0</v>
      </c>
      <c r="J15" s="98" t="str">
        <f>I15</f>
        <v>-</v>
      </c>
      <c r="K15" s="99">
        <f>G15+5</f>
        <v>44266</v>
      </c>
      <c r="L15" s="98">
        <f>K15</f>
        <v>44266</v>
      </c>
      <c r="M15" s="99" t="s">
        <v>0</v>
      </c>
      <c r="N15" s="100" t="str">
        <f>M15</f>
        <v>-</v>
      </c>
      <c r="O15" s="118" t="s">
        <v>376</v>
      </c>
      <c r="P15" s="119" t="s">
        <v>377</v>
      </c>
      <c r="Q15" s="97" t="s">
        <v>121</v>
      </c>
      <c r="R15" s="115" t="str">
        <f>Q15</f>
        <v>-</v>
      </c>
      <c r="S15" s="114">
        <f>K15+1</f>
        <v>44267</v>
      </c>
      <c r="T15" s="115">
        <f>S15</f>
        <v>44267</v>
      </c>
      <c r="U15" s="97" t="s">
        <v>0</v>
      </c>
      <c r="V15" s="100" t="str">
        <f>U15</f>
        <v>-</v>
      </c>
      <c r="W15" s="103" t="s">
        <v>0</v>
      </c>
      <c r="X15" s="98" t="str">
        <f t="shared" si="8"/>
        <v>-</v>
      </c>
      <c r="Y15" s="558" t="s">
        <v>0</v>
      </c>
      <c r="Z15" s="553" t="s">
        <v>0</v>
      </c>
      <c r="AA15" s="98" t="str">
        <f t="shared" si="9"/>
        <v>-</v>
      </c>
      <c r="AB15" s="558" t="s">
        <v>0</v>
      </c>
      <c r="AC15" s="553" t="s">
        <v>0</v>
      </c>
      <c r="AD15" s="98" t="str">
        <f t="shared" si="10"/>
        <v>-</v>
      </c>
      <c r="AE15" s="558" t="s">
        <v>0</v>
      </c>
      <c r="AF15" s="495">
        <f>G15+AH15</f>
        <v>44277</v>
      </c>
      <c r="AG15" s="115">
        <f t="shared" si="5"/>
        <v>44277</v>
      </c>
      <c r="AH15" s="533">
        <v>16</v>
      </c>
      <c r="AI15" s="553">
        <f>G15+AK15</f>
        <v>44277</v>
      </c>
      <c r="AJ15" s="98">
        <f t="shared" si="11"/>
        <v>44277</v>
      </c>
      <c r="AK15" s="558">
        <v>16</v>
      </c>
      <c r="AL15" s="107" t="s">
        <v>35</v>
      </c>
      <c r="AM15" s="325" t="s">
        <v>4</v>
      </c>
      <c r="AN15" s="108" t="s">
        <v>5</v>
      </c>
      <c r="AO15" s="124"/>
      <c r="AP15" s="109" t="s">
        <v>106</v>
      </c>
    </row>
    <row r="16" spans="1:45" s="91" customFormat="1" ht="16.5" customHeight="1" x14ac:dyDescent="0.35">
      <c r="A16" s="110" t="s">
        <v>184</v>
      </c>
      <c r="B16" s="111" t="s">
        <v>386</v>
      </c>
      <c r="C16" s="248">
        <f t="shared" si="6"/>
        <v>44255</v>
      </c>
      <c r="D16" s="112">
        <f t="shared" ref="D16:D40" si="12">C16</f>
        <v>44255</v>
      </c>
      <c r="E16" s="96">
        <f t="shared" ref="E16:E40" si="13">G16-1</f>
        <v>44255</v>
      </c>
      <c r="F16" s="112">
        <f t="shared" ref="F16:F40" si="14">E16</f>
        <v>44255</v>
      </c>
      <c r="G16" s="114">
        <f>G10+7</f>
        <v>44256</v>
      </c>
      <c r="H16" s="115">
        <f>G16</f>
        <v>44256</v>
      </c>
      <c r="I16" s="116" t="s">
        <v>0</v>
      </c>
      <c r="J16" s="115" t="s">
        <v>0</v>
      </c>
      <c r="K16" s="116" t="s">
        <v>0</v>
      </c>
      <c r="L16" s="115" t="s">
        <v>0</v>
      </c>
      <c r="M16" s="99">
        <f>G16+3</f>
        <v>44259</v>
      </c>
      <c r="N16" s="100">
        <f>M16</f>
        <v>44259</v>
      </c>
      <c r="O16" s="101" t="s">
        <v>259</v>
      </c>
      <c r="P16" s="102" t="s">
        <v>387</v>
      </c>
      <c r="Q16" s="114" t="s">
        <v>0</v>
      </c>
      <c r="R16" s="115" t="s">
        <v>0</v>
      </c>
      <c r="S16" s="114" t="s">
        <v>0</v>
      </c>
      <c r="T16" s="115" t="s">
        <v>0</v>
      </c>
      <c r="U16" s="114">
        <f>M16+6</f>
        <v>44265</v>
      </c>
      <c r="V16" s="117">
        <f>U16</f>
        <v>44265</v>
      </c>
      <c r="W16" s="103">
        <f>G16+Y16</f>
        <v>44275</v>
      </c>
      <c r="X16" s="98">
        <f t="shared" si="8"/>
        <v>44275</v>
      </c>
      <c r="Y16" s="558">
        <v>19</v>
      </c>
      <c r="Z16" s="553">
        <f>G16+AB16</f>
        <v>44277</v>
      </c>
      <c r="AA16" s="98">
        <f t="shared" si="9"/>
        <v>44277</v>
      </c>
      <c r="AB16" s="558">
        <v>21</v>
      </c>
      <c r="AC16" s="562">
        <f>G16+AE16</f>
        <v>44278</v>
      </c>
      <c r="AD16" s="123">
        <f t="shared" si="10"/>
        <v>44278</v>
      </c>
      <c r="AE16" s="533">
        <v>22</v>
      </c>
      <c r="AF16" s="495" t="s">
        <v>0</v>
      </c>
      <c r="AG16" s="115" t="str">
        <f t="shared" si="5"/>
        <v>-</v>
      </c>
      <c r="AH16" s="533" t="s">
        <v>0</v>
      </c>
      <c r="AI16" s="495">
        <f>G16+AK16</f>
        <v>44279</v>
      </c>
      <c r="AJ16" s="115">
        <f t="shared" si="11"/>
        <v>44279</v>
      </c>
      <c r="AK16" s="533">
        <v>23</v>
      </c>
      <c r="AL16" s="124" t="s">
        <v>97</v>
      </c>
      <c r="AM16" s="325" t="s">
        <v>4</v>
      </c>
      <c r="AN16" s="127" t="s">
        <v>34</v>
      </c>
      <c r="AO16" s="127"/>
      <c r="AP16" s="128" t="s">
        <v>123</v>
      </c>
    </row>
    <row r="17" spans="1:42" s="91" customFormat="1" ht="16.5" customHeight="1" x14ac:dyDescent="0.35">
      <c r="A17" s="110" t="s">
        <v>184</v>
      </c>
      <c r="B17" s="111" t="s">
        <v>386</v>
      </c>
      <c r="C17" s="248">
        <f t="shared" ref="C17" si="15">E17</f>
        <v>44255</v>
      </c>
      <c r="D17" s="112">
        <f t="shared" si="12"/>
        <v>44255</v>
      </c>
      <c r="E17" s="96">
        <f t="shared" ref="E17" si="16">G17-1</f>
        <v>44255</v>
      </c>
      <c r="F17" s="112">
        <f t="shared" si="14"/>
        <v>44255</v>
      </c>
      <c r="G17" s="114">
        <f>G11+7</f>
        <v>44256</v>
      </c>
      <c r="H17" s="115">
        <f>G17</f>
        <v>44256</v>
      </c>
      <c r="I17" s="116" t="s">
        <v>0</v>
      </c>
      <c r="J17" s="115" t="s">
        <v>0</v>
      </c>
      <c r="K17" s="116" t="s">
        <v>0</v>
      </c>
      <c r="L17" s="115" t="s">
        <v>0</v>
      </c>
      <c r="M17" s="99">
        <f>G17+3</f>
        <v>44259</v>
      </c>
      <c r="N17" s="100">
        <f>M17</f>
        <v>44259</v>
      </c>
      <c r="O17" s="101" t="s">
        <v>259</v>
      </c>
      <c r="P17" s="102" t="s">
        <v>387</v>
      </c>
      <c r="Q17" s="97" t="s">
        <v>126</v>
      </c>
      <c r="R17" s="115" t="s">
        <v>126</v>
      </c>
      <c r="S17" s="114" t="s">
        <v>126</v>
      </c>
      <c r="T17" s="115" t="s">
        <v>126</v>
      </c>
      <c r="U17" s="114">
        <f>M17+5</f>
        <v>44264</v>
      </c>
      <c r="V17" s="117">
        <f>U17</f>
        <v>44264</v>
      </c>
      <c r="W17" s="103" t="s">
        <v>128</v>
      </c>
      <c r="X17" s="98" t="str">
        <f t="shared" si="8"/>
        <v>-</v>
      </c>
      <c r="Y17" s="558"/>
      <c r="Z17" s="553" t="s">
        <v>127</v>
      </c>
      <c r="AA17" s="98" t="str">
        <f t="shared" si="9"/>
        <v>-</v>
      </c>
      <c r="AB17" s="558" t="s">
        <v>126</v>
      </c>
      <c r="AC17" s="562" t="s">
        <v>127</v>
      </c>
      <c r="AD17" s="123" t="str">
        <f t="shared" si="10"/>
        <v>-</v>
      </c>
      <c r="AE17" s="533" t="s">
        <v>127</v>
      </c>
      <c r="AF17" s="495">
        <f>G17+AH17</f>
        <v>44277</v>
      </c>
      <c r="AG17" s="115">
        <f t="shared" si="5"/>
        <v>44277</v>
      </c>
      <c r="AH17" s="533">
        <v>21</v>
      </c>
      <c r="AI17" s="495" t="s">
        <v>127</v>
      </c>
      <c r="AJ17" s="115" t="str">
        <f t="shared" si="11"/>
        <v>-</v>
      </c>
      <c r="AK17" s="533" t="s">
        <v>129</v>
      </c>
      <c r="AL17" s="124" t="s">
        <v>97</v>
      </c>
      <c r="AM17" s="325" t="s">
        <v>4</v>
      </c>
      <c r="AN17" s="127" t="s">
        <v>34</v>
      </c>
      <c r="AO17" s="127"/>
      <c r="AP17" s="128" t="s">
        <v>131</v>
      </c>
    </row>
    <row r="18" spans="1:42" s="361" customFormat="1" ht="17.149999999999999" customHeight="1" x14ac:dyDescent="0.35">
      <c r="A18" s="276" t="s">
        <v>222</v>
      </c>
      <c r="B18" s="334" t="s">
        <v>400</v>
      </c>
      <c r="C18" s="348">
        <f t="shared" si="6"/>
        <v>44256</v>
      </c>
      <c r="D18" s="349">
        <f t="shared" si="12"/>
        <v>44256</v>
      </c>
      <c r="E18" s="278">
        <f t="shared" si="13"/>
        <v>44256</v>
      </c>
      <c r="F18" s="349">
        <f t="shared" si="14"/>
        <v>44256</v>
      </c>
      <c r="G18" s="337">
        <f t="shared" si="7"/>
        <v>44257</v>
      </c>
      <c r="H18" s="190">
        <f t="shared" ref="H18:H22" si="17">G18</f>
        <v>44257</v>
      </c>
      <c r="I18" s="189" t="s">
        <v>140</v>
      </c>
      <c r="J18" s="190" t="str">
        <f>I18</f>
        <v>-</v>
      </c>
      <c r="K18" s="189" t="s">
        <v>0</v>
      </c>
      <c r="L18" s="190" t="s">
        <v>0</v>
      </c>
      <c r="M18" s="189" t="s">
        <v>0</v>
      </c>
      <c r="N18" s="346" t="s">
        <v>0</v>
      </c>
      <c r="O18" s="396" t="s">
        <v>1</v>
      </c>
      <c r="P18" s="342" t="s">
        <v>0</v>
      </c>
      <c r="Q18" s="337" t="s">
        <v>0</v>
      </c>
      <c r="R18" s="339" t="s">
        <v>0</v>
      </c>
      <c r="S18" s="337" t="s">
        <v>0</v>
      </c>
      <c r="T18" s="339" t="s">
        <v>0</v>
      </c>
      <c r="U18" s="188" t="s">
        <v>0</v>
      </c>
      <c r="V18" s="191" t="s">
        <v>0</v>
      </c>
      <c r="W18" s="347">
        <f>G18+Y18</f>
        <v>44268</v>
      </c>
      <c r="X18" s="339">
        <f t="shared" si="8"/>
        <v>44268</v>
      </c>
      <c r="Y18" s="388">
        <v>11</v>
      </c>
      <c r="Z18" s="404">
        <f>G18+AB18</f>
        <v>44269</v>
      </c>
      <c r="AA18" s="339">
        <f t="shared" si="9"/>
        <v>44269</v>
      </c>
      <c r="AB18" s="388">
        <v>12</v>
      </c>
      <c r="AC18" s="563">
        <f>G18+AE18</f>
        <v>44271</v>
      </c>
      <c r="AD18" s="355">
        <f t="shared" si="10"/>
        <v>44271</v>
      </c>
      <c r="AE18" s="572">
        <v>14</v>
      </c>
      <c r="AF18" s="404" t="s">
        <v>0</v>
      </c>
      <c r="AG18" s="339" t="str">
        <f t="shared" si="5"/>
        <v>-</v>
      </c>
      <c r="AH18" s="388" t="s">
        <v>0</v>
      </c>
      <c r="AI18" s="446">
        <f>G18+AK18</f>
        <v>44272</v>
      </c>
      <c r="AJ18" s="190">
        <f t="shared" si="11"/>
        <v>44272</v>
      </c>
      <c r="AK18" s="572">
        <v>15</v>
      </c>
      <c r="AL18" s="395" t="s">
        <v>2</v>
      </c>
      <c r="AM18" s="125" t="s">
        <v>4</v>
      </c>
      <c r="AN18" s="357"/>
      <c r="AO18" s="269"/>
      <c r="AP18" s="47" t="s">
        <v>3</v>
      </c>
    </row>
    <row r="19" spans="1:42" s="91" customFormat="1" ht="17.149999999999999" customHeight="1" thickBot="1" x14ac:dyDescent="0.4">
      <c r="A19" s="129" t="s">
        <v>222</v>
      </c>
      <c r="B19" s="130" t="s">
        <v>400</v>
      </c>
      <c r="C19" s="335">
        <f t="shared" si="6"/>
        <v>44256</v>
      </c>
      <c r="D19" s="246">
        <f t="shared" si="12"/>
        <v>44256</v>
      </c>
      <c r="E19" s="247">
        <f t="shared" si="13"/>
        <v>44256</v>
      </c>
      <c r="F19" s="246">
        <f t="shared" si="14"/>
        <v>44256</v>
      </c>
      <c r="G19" s="131">
        <f t="shared" si="7"/>
        <v>44257</v>
      </c>
      <c r="H19" s="132">
        <f t="shared" si="17"/>
        <v>44257</v>
      </c>
      <c r="I19" s="133">
        <f>G19+6</f>
        <v>44263</v>
      </c>
      <c r="J19" s="132">
        <f>I19</f>
        <v>44263</v>
      </c>
      <c r="K19" s="133" t="s">
        <v>0</v>
      </c>
      <c r="L19" s="132" t="s">
        <v>0</v>
      </c>
      <c r="M19" s="133" t="s">
        <v>0</v>
      </c>
      <c r="N19" s="134" t="s">
        <v>0</v>
      </c>
      <c r="O19" s="198" t="s">
        <v>401</v>
      </c>
      <c r="P19" s="244" t="s">
        <v>364</v>
      </c>
      <c r="Q19" s="131">
        <f>I19+5</f>
        <v>44268</v>
      </c>
      <c r="R19" s="132">
        <f>Q19</f>
        <v>44268</v>
      </c>
      <c r="S19" s="131" t="s">
        <v>0</v>
      </c>
      <c r="T19" s="132" t="s">
        <v>0</v>
      </c>
      <c r="U19" s="131" t="s">
        <v>0</v>
      </c>
      <c r="V19" s="134" t="s">
        <v>0</v>
      </c>
      <c r="W19" s="135" t="s">
        <v>0</v>
      </c>
      <c r="X19" s="132" t="s">
        <v>0</v>
      </c>
      <c r="Y19" s="257" t="s">
        <v>0</v>
      </c>
      <c r="Z19" s="554" t="s">
        <v>0</v>
      </c>
      <c r="AA19" s="132" t="s">
        <v>0</v>
      </c>
      <c r="AB19" s="257" t="s">
        <v>0</v>
      </c>
      <c r="AC19" s="564" t="s">
        <v>0</v>
      </c>
      <c r="AD19" s="136" t="s">
        <v>0</v>
      </c>
      <c r="AE19" s="257" t="s">
        <v>0</v>
      </c>
      <c r="AF19" s="554">
        <f>G19+AH19</f>
        <v>44272</v>
      </c>
      <c r="AG19" s="132">
        <f t="shared" si="5"/>
        <v>44272</v>
      </c>
      <c r="AH19" s="257">
        <v>15</v>
      </c>
      <c r="AI19" s="554" t="s">
        <v>0</v>
      </c>
      <c r="AJ19" s="132" t="s">
        <v>0</v>
      </c>
      <c r="AK19" s="257" t="s">
        <v>0</v>
      </c>
      <c r="AL19" s="137" t="s">
        <v>2</v>
      </c>
      <c r="AM19" s="331" t="s">
        <v>4</v>
      </c>
      <c r="AN19" s="358" t="s">
        <v>103</v>
      </c>
      <c r="AO19" s="137"/>
      <c r="AP19" s="138" t="s">
        <v>104</v>
      </c>
    </row>
    <row r="20" spans="1:42" s="91" customFormat="1" ht="17.149999999999999" customHeight="1" x14ac:dyDescent="0.35">
      <c r="A20" s="160" t="s">
        <v>241</v>
      </c>
      <c r="B20" s="161" t="s">
        <v>242</v>
      </c>
      <c r="C20" s="582">
        <f>E20</f>
        <v>44255</v>
      </c>
      <c r="D20" s="583">
        <f>C20</f>
        <v>44255</v>
      </c>
      <c r="E20" s="584">
        <f>G20-4</f>
        <v>44255</v>
      </c>
      <c r="F20" s="583">
        <f>E20</f>
        <v>44255</v>
      </c>
      <c r="G20" s="585">
        <f>G7+7</f>
        <v>44259</v>
      </c>
      <c r="H20" s="549">
        <f>G20</f>
        <v>44259</v>
      </c>
      <c r="I20" s="175" t="s">
        <v>0</v>
      </c>
      <c r="J20" s="163" t="s">
        <v>0</v>
      </c>
      <c r="K20" s="175" t="s">
        <v>0</v>
      </c>
      <c r="L20" s="163" t="s">
        <v>0</v>
      </c>
      <c r="M20" s="150">
        <f>G20+3</f>
        <v>44262</v>
      </c>
      <c r="N20" s="151">
        <f>M20</f>
        <v>44262</v>
      </c>
      <c r="O20" s="152" t="s">
        <v>244</v>
      </c>
      <c r="P20" s="153" t="s">
        <v>243</v>
      </c>
      <c r="Q20" s="162" t="s">
        <v>0</v>
      </c>
      <c r="R20" s="163" t="s">
        <v>0</v>
      </c>
      <c r="S20" s="162" t="s">
        <v>0</v>
      </c>
      <c r="T20" s="163" t="s">
        <v>0</v>
      </c>
      <c r="U20" s="162">
        <f>M20+4</f>
        <v>44266</v>
      </c>
      <c r="V20" s="164">
        <f>U20</f>
        <v>44266</v>
      </c>
      <c r="W20" s="154">
        <f>G20+Y20</f>
        <v>44275</v>
      </c>
      <c r="X20" s="149">
        <f t="shared" ref="X20" si="18">W20</f>
        <v>44275</v>
      </c>
      <c r="Y20" s="559">
        <v>16</v>
      </c>
      <c r="Z20" s="555">
        <f>G20+AB20</f>
        <v>44276</v>
      </c>
      <c r="AA20" s="149">
        <f t="shared" ref="AA20" si="19">Z20</f>
        <v>44276</v>
      </c>
      <c r="AB20" s="559">
        <v>17</v>
      </c>
      <c r="AC20" s="565">
        <f>G20+AE20</f>
        <v>44278</v>
      </c>
      <c r="AD20" s="548">
        <f t="shared" ref="AD20" si="20">AC20</f>
        <v>44278</v>
      </c>
      <c r="AE20" s="573">
        <v>19</v>
      </c>
      <c r="AF20" s="571" t="s">
        <v>0</v>
      </c>
      <c r="AG20" s="549" t="str">
        <f>AF20</f>
        <v>-</v>
      </c>
      <c r="AH20" s="573" t="s">
        <v>0</v>
      </c>
      <c r="AI20" s="571">
        <f>G20+AK20</f>
        <v>44279</v>
      </c>
      <c r="AJ20" s="549">
        <f t="shared" ref="AJ20" si="21">AI20</f>
        <v>44279</v>
      </c>
      <c r="AK20" s="573">
        <v>20</v>
      </c>
      <c r="AL20" s="550" t="s">
        <v>97</v>
      </c>
      <c r="AM20" s="551" t="s">
        <v>4</v>
      </c>
      <c r="AN20" s="552" t="s">
        <v>34</v>
      </c>
      <c r="AO20" s="552"/>
      <c r="AP20" s="390" t="s">
        <v>136</v>
      </c>
    </row>
    <row r="21" spans="1:42" s="91" customFormat="1" ht="17.149999999999999" customHeight="1" x14ac:dyDescent="0.35">
      <c r="A21" s="160" t="s">
        <v>219</v>
      </c>
      <c r="B21" s="161" t="s">
        <v>360</v>
      </c>
      <c r="C21" s="362">
        <f t="shared" ref="C21:C26" si="22">E21</f>
        <v>44267</v>
      </c>
      <c r="D21" s="147">
        <f t="shared" si="12"/>
        <v>44267</v>
      </c>
      <c r="E21" s="146">
        <f t="shared" si="13"/>
        <v>44267</v>
      </c>
      <c r="F21" s="147">
        <f t="shared" si="14"/>
        <v>44267</v>
      </c>
      <c r="G21" s="148">
        <f t="shared" ref="G21:G26" si="23">G14+7</f>
        <v>44268</v>
      </c>
      <c r="H21" s="149">
        <f t="shared" si="17"/>
        <v>44268</v>
      </c>
      <c r="I21" s="150" t="s">
        <v>0</v>
      </c>
      <c r="J21" s="149" t="str">
        <f>I21</f>
        <v>-</v>
      </c>
      <c r="K21" s="150">
        <f>G21+5</f>
        <v>44273</v>
      </c>
      <c r="L21" s="149">
        <f>K21</f>
        <v>44273</v>
      </c>
      <c r="M21" s="150" t="s">
        <v>0</v>
      </c>
      <c r="N21" s="151" t="str">
        <f>M21</f>
        <v>-</v>
      </c>
      <c r="O21" s="176" t="s">
        <v>367</v>
      </c>
      <c r="P21" s="177" t="s">
        <v>368</v>
      </c>
      <c r="Q21" s="162" t="s">
        <v>0</v>
      </c>
      <c r="R21" s="163" t="str">
        <f t="shared" ref="R21:R22" si="24">Q21</f>
        <v>-</v>
      </c>
      <c r="S21" s="162">
        <f>K21+1</f>
        <v>44274</v>
      </c>
      <c r="T21" s="163">
        <f t="shared" ref="T21:T22" si="25">S21</f>
        <v>44274</v>
      </c>
      <c r="U21" s="162" t="s">
        <v>0</v>
      </c>
      <c r="V21" s="164" t="str">
        <f>U21</f>
        <v>-</v>
      </c>
      <c r="W21" s="154">
        <f>G21+Y21</f>
        <v>44277</v>
      </c>
      <c r="X21" s="149">
        <f t="shared" ref="X21:X25" si="26">W21</f>
        <v>44277</v>
      </c>
      <c r="Y21" s="559">
        <v>9</v>
      </c>
      <c r="Z21" s="555">
        <f>G21+AB21</f>
        <v>44278</v>
      </c>
      <c r="AA21" s="149">
        <f t="shared" ref="AA21:AA25" si="27">Z21</f>
        <v>44278</v>
      </c>
      <c r="AB21" s="559">
        <v>10</v>
      </c>
      <c r="AC21" s="555">
        <f>G21+AE21</f>
        <v>44280</v>
      </c>
      <c r="AD21" s="149">
        <f t="shared" ref="AD21:AD25" si="28">AC21</f>
        <v>44280</v>
      </c>
      <c r="AE21" s="559">
        <v>12</v>
      </c>
      <c r="AF21" s="555" t="s">
        <v>108</v>
      </c>
      <c r="AG21" s="149" t="str">
        <f t="shared" si="5"/>
        <v xml:space="preserve"> </v>
      </c>
      <c r="AH21" s="559" t="s">
        <v>0</v>
      </c>
      <c r="AI21" s="555" t="s">
        <v>0</v>
      </c>
      <c r="AJ21" s="149" t="str">
        <f t="shared" ref="AJ21:AJ25" si="29">AI21</f>
        <v>-</v>
      </c>
      <c r="AK21" s="559" t="s">
        <v>0</v>
      </c>
      <c r="AL21" s="169" t="s">
        <v>35</v>
      </c>
      <c r="AM21" s="327" t="s">
        <v>4</v>
      </c>
      <c r="AN21" s="172" t="s">
        <v>5</v>
      </c>
      <c r="AO21" s="169"/>
      <c r="AP21" s="141" t="s">
        <v>105</v>
      </c>
    </row>
    <row r="22" spans="1:42" s="91" customFormat="1" ht="17.149999999999999" customHeight="1" x14ac:dyDescent="0.35">
      <c r="A22" s="160" t="s">
        <v>219</v>
      </c>
      <c r="B22" s="161" t="s">
        <v>360</v>
      </c>
      <c r="C22" s="362">
        <f t="shared" si="22"/>
        <v>44267</v>
      </c>
      <c r="D22" s="147">
        <f t="shared" si="12"/>
        <v>44267</v>
      </c>
      <c r="E22" s="146">
        <f t="shared" si="13"/>
        <v>44267</v>
      </c>
      <c r="F22" s="147">
        <f t="shared" si="14"/>
        <v>44267</v>
      </c>
      <c r="G22" s="148">
        <f t="shared" si="23"/>
        <v>44268</v>
      </c>
      <c r="H22" s="149">
        <f t="shared" si="17"/>
        <v>44268</v>
      </c>
      <c r="I22" s="150" t="s">
        <v>0</v>
      </c>
      <c r="J22" s="149" t="str">
        <f>I22</f>
        <v>-</v>
      </c>
      <c r="K22" s="150">
        <f>G22+5</f>
        <v>44273</v>
      </c>
      <c r="L22" s="149">
        <f>K22</f>
        <v>44273</v>
      </c>
      <c r="M22" s="150" t="s">
        <v>0</v>
      </c>
      <c r="N22" s="151" t="str">
        <f>M22</f>
        <v>-</v>
      </c>
      <c r="O22" s="176" t="s">
        <v>378</v>
      </c>
      <c r="P22" s="177" t="s">
        <v>379</v>
      </c>
      <c r="Q22" s="162" t="s">
        <v>0</v>
      </c>
      <c r="R22" s="163" t="str">
        <f t="shared" si="24"/>
        <v>-</v>
      </c>
      <c r="S22" s="162">
        <f>K22+1</f>
        <v>44274</v>
      </c>
      <c r="T22" s="163">
        <f t="shared" si="25"/>
        <v>44274</v>
      </c>
      <c r="U22" s="162" t="s">
        <v>0</v>
      </c>
      <c r="V22" s="164" t="str">
        <f>U22</f>
        <v>-</v>
      </c>
      <c r="W22" s="154" t="s">
        <v>0</v>
      </c>
      <c r="X22" s="149" t="str">
        <f t="shared" si="26"/>
        <v>-</v>
      </c>
      <c r="Y22" s="559" t="s">
        <v>0</v>
      </c>
      <c r="Z22" s="555" t="s">
        <v>0</v>
      </c>
      <c r="AA22" s="149" t="str">
        <f t="shared" si="27"/>
        <v>-</v>
      </c>
      <c r="AB22" s="559" t="s">
        <v>0</v>
      </c>
      <c r="AC22" s="555" t="s">
        <v>0</v>
      </c>
      <c r="AD22" s="149" t="str">
        <f t="shared" si="28"/>
        <v>-</v>
      </c>
      <c r="AE22" s="559" t="s">
        <v>0</v>
      </c>
      <c r="AF22" s="555">
        <f>G22+AH22</f>
        <v>44284</v>
      </c>
      <c r="AG22" s="149">
        <f t="shared" si="5"/>
        <v>44284</v>
      </c>
      <c r="AH22" s="559">
        <v>16</v>
      </c>
      <c r="AI22" s="555">
        <f>G22+AK22</f>
        <v>44284</v>
      </c>
      <c r="AJ22" s="149">
        <f t="shared" si="29"/>
        <v>44284</v>
      </c>
      <c r="AK22" s="559">
        <v>16</v>
      </c>
      <c r="AL22" s="169" t="s">
        <v>35</v>
      </c>
      <c r="AM22" s="327" t="s">
        <v>4</v>
      </c>
      <c r="AN22" s="172" t="s">
        <v>5</v>
      </c>
      <c r="AO22" s="169"/>
      <c r="AP22" s="173" t="s">
        <v>106</v>
      </c>
    </row>
    <row r="23" spans="1:42" s="91" customFormat="1" ht="17.149999999999999" customHeight="1" x14ac:dyDescent="0.35">
      <c r="A23" s="160" t="s">
        <v>388</v>
      </c>
      <c r="B23" s="161" t="s">
        <v>389</v>
      </c>
      <c r="C23" s="362">
        <f t="shared" si="22"/>
        <v>44261</v>
      </c>
      <c r="D23" s="147">
        <f t="shared" si="12"/>
        <v>44261</v>
      </c>
      <c r="E23" s="146">
        <f t="shared" ref="E23:E26" si="30">G23-1</f>
        <v>44261</v>
      </c>
      <c r="F23" s="147">
        <f t="shared" si="14"/>
        <v>44261</v>
      </c>
      <c r="G23" s="148">
        <f>G16+6</f>
        <v>44262</v>
      </c>
      <c r="H23" s="149">
        <f>G23</f>
        <v>44262</v>
      </c>
      <c r="I23" s="150" t="s">
        <v>0</v>
      </c>
      <c r="J23" s="149" t="s">
        <v>0</v>
      </c>
      <c r="K23" s="150" t="s">
        <v>0</v>
      </c>
      <c r="L23" s="149" t="s">
        <v>0</v>
      </c>
      <c r="M23" s="150">
        <f>G23+3</f>
        <v>44265</v>
      </c>
      <c r="N23" s="151">
        <f>M23</f>
        <v>44265</v>
      </c>
      <c r="O23" s="152" t="s">
        <v>260</v>
      </c>
      <c r="P23" s="153" t="s">
        <v>390</v>
      </c>
      <c r="Q23" s="162" t="s">
        <v>0</v>
      </c>
      <c r="R23" s="163" t="s">
        <v>0</v>
      </c>
      <c r="S23" s="162" t="s">
        <v>0</v>
      </c>
      <c r="T23" s="163" t="s">
        <v>0</v>
      </c>
      <c r="U23" s="162">
        <f>M23+6</f>
        <v>44271</v>
      </c>
      <c r="V23" s="164">
        <f>U23</f>
        <v>44271</v>
      </c>
      <c r="W23" s="154">
        <f>G23+Y23</f>
        <v>44281</v>
      </c>
      <c r="X23" s="149">
        <f t="shared" si="26"/>
        <v>44281</v>
      </c>
      <c r="Y23" s="559">
        <v>19</v>
      </c>
      <c r="Z23" s="555">
        <f>G23+AB23</f>
        <v>44283</v>
      </c>
      <c r="AA23" s="149">
        <f t="shared" si="27"/>
        <v>44283</v>
      </c>
      <c r="AB23" s="559">
        <v>21</v>
      </c>
      <c r="AC23" s="566">
        <f>G23+AE23</f>
        <v>44284</v>
      </c>
      <c r="AD23" s="157">
        <f t="shared" si="28"/>
        <v>44284</v>
      </c>
      <c r="AE23" s="559">
        <v>22</v>
      </c>
      <c r="AF23" s="555" t="s">
        <v>0</v>
      </c>
      <c r="AG23" s="149" t="str">
        <f t="shared" si="5"/>
        <v>-</v>
      </c>
      <c r="AH23" s="559" t="s">
        <v>0</v>
      </c>
      <c r="AI23" s="555">
        <f>G23+AK23</f>
        <v>44285</v>
      </c>
      <c r="AJ23" s="149">
        <f t="shared" si="29"/>
        <v>44285</v>
      </c>
      <c r="AK23" s="559">
        <v>23</v>
      </c>
      <c r="AL23" s="169" t="s">
        <v>97</v>
      </c>
      <c r="AM23" s="327" t="s">
        <v>4</v>
      </c>
      <c r="AN23" s="172" t="s">
        <v>34</v>
      </c>
      <c r="AO23" s="172"/>
      <c r="AP23" s="173" t="s">
        <v>132</v>
      </c>
    </row>
    <row r="24" spans="1:42" s="91" customFormat="1" ht="17.149999999999999" customHeight="1" x14ac:dyDescent="0.35">
      <c r="A24" s="160" t="s">
        <v>388</v>
      </c>
      <c r="B24" s="161" t="s">
        <v>389</v>
      </c>
      <c r="C24" s="362">
        <f t="shared" ref="C24" si="31">E24</f>
        <v>44261</v>
      </c>
      <c r="D24" s="147">
        <f t="shared" si="12"/>
        <v>44261</v>
      </c>
      <c r="E24" s="146">
        <f t="shared" ref="E24" si="32">G24-1</f>
        <v>44261</v>
      </c>
      <c r="F24" s="147">
        <f t="shared" si="14"/>
        <v>44261</v>
      </c>
      <c r="G24" s="148">
        <f>G17+6</f>
        <v>44262</v>
      </c>
      <c r="H24" s="149">
        <f>G24</f>
        <v>44262</v>
      </c>
      <c r="I24" s="150" t="s">
        <v>0</v>
      </c>
      <c r="J24" s="149" t="s">
        <v>0</v>
      </c>
      <c r="K24" s="150" t="s">
        <v>0</v>
      </c>
      <c r="L24" s="149" t="s">
        <v>0</v>
      </c>
      <c r="M24" s="150">
        <f>G24+3</f>
        <v>44265</v>
      </c>
      <c r="N24" s="151">
        <f>M24</f>
        <v>44265</v>
      </c>
      <c r="O24" s="152" t="s">
        <v>260</v>
      </c>
      <c r="P24" s="153" t="s">
        <v>390</v>
      </c>
      <c r="Q24" s="162" t="s">
        <v>0</v>
      </c>
      <c r="R24" s="163" t="s">
        <v>137</v>
      </c>
      <c r="S24" s="162" t="s">
        <v>0</v>
      </c>
      <c r="T24" s="163" t="s">
        <v>0</v>
      </c>
      <c r="U24" s="162">
        <f>M24+5</f>
        <v>44270</v>
      </c>
      <c r="V24" s="164">
        <f>U24</f>
        <v>44270</v>
      </c>
      <c r="W24" s="154" t="s">
        <v>0</v>
      </c>
      <c r="X24" s="149" t="str">
        <f t="shared" si="26"/>
        <v>-</v>
      </c>
      <c r="Y24" s="559"/>
      <c r="Z24" s="555" t="s">
        <v>0</v>
      </c>
      <c r="AA24" s="149" t="str">
        <f t="shared" si="27"/>
        <v>-</v>
      </c>
      <c r="AB24" s="559" t="s">
        <v>0</v>
      </c>
      <c r="AC24" s="566" t="s">
        <v>0</v>
      </c>
      <c r="AD24" s="157" t="str">
        <f t="shared" si="28"/>
        <v>-</v>
      </c>
      <c r="AE24" s="559" t="s">
        <v>0</v>
      </c>
      <c r="AF24" s="555">
        <f>G24+AH24</f>
        <v>44283</v>
      </c>
      <c r="AG24" s="149">
        <f t="shared" si="5"/>
        <v>44283</v>
      </c>
      <c r="AH24" s="559">
        <v>21</v>
      </c>
      <c r="AI24" s="555" t="s">
        <v>0</v>
      </c>
      <c r="AJ24" s="149" t="str">
        <f t="shared" si="29"/>
        <v>-</v>
      </c>
      <c r="AK24" s="559" t="s">
        <v>0</v>
      </c>
      <c r="AL24" s="169" t="s">
        <v>97</v>
      </c>
      <c r="AM24" s="327" t="s">
        <v>4</v>
      </c>
      <c r="AN24" s="172" t="s">
        <v>34</v>
      </c>
      <c r="AO24" s="169"/>
      <c r="AP24" s="141" t="s">
        <v>130</v>
      </c>
    </row>
    <row r="25" spans="1:42" s="361" customFormat="1" ht="17.149999999999999" customHeight="1" x14ac:dyDescent="0.35">
      <c r="A25" s="296" t="s">
        <v>235</v>
      </c>
      <c r="B25" s="333" t="s">
        <v>342</v>
      </c>
      <c r="C25" s="294">
        <f t="shared" si="22"/>
        <v>44263</v>
      </c>
      <c r="D25" s="293">
        <f t="shared" si="12"/>
        <v>44263</v>
      </c>
      <c r="E25" s="290">
        <f t="shared" si="30"/>
        <v>44263</v>
      </c>
      <c r="F25" s="293">
        <f t="shared" si="14"/>
        <v>44263</v>
      </c>
      <c r="G25" s="343">
        <f t="shared" si="23"/>
        <v>44264</v>
      </c>
      <c r="H25" s="344">
        <f t="shared" ref="H25:H26" si="33">G25</f>
        <v>44264</v>
      </c>
      <c r="I25" s="350" t="s">
        <v>140</v>
      </c>
      <c r="J25" s="344" t="str">
        <f>I25</f>
        <v>-</v>
      </c>
      <c r="K25" s="350" t="s">
        <v>0</v>
      </c>
      <c r="L25" s="344" t="s">
        <v>0</v>
      </c>
      <c r="M25" s="350" t="s">
        <v>0</v>
      </c>
      <c r="N25" s="345" t="s">
        <v>0</v>
      </c>
      <c r="O25" s="393" t="s">
        <v>1</v>
      </c>
      <c r="P25" s="394" t="s">
        <v>0</v>
      </c>
      <c r="Q25" s="162" t="s">
        <v>0</v>
      </c>
      <c r="R25" s="163" t="s">
        <v>24</v>
      </c>
      <c r="S25" s="343" t="s">
        <v>0</v>
      </c>
      <c r="T25" s="344" t="s">
        <v>0</v>
      </c>
      <c r="U25" s="343" t="s">
        <v>0</v>
      </c>
      <c r="V25" s="345" t="s">
        <v>151</v>
      </c>
      <c r="W25" s="353">
        <f>G25+Y25</f>
        <v>44275</v>
      </c>
      <c r="X25" s="344">
        <f t="shared" si="26"/>
        <v>44275</v>
      </c>
      <c r="Y25" s="387">
        <v>11</v>
      </c>
      <c r="Z25" s="405">
        <f>G25+AB25</f>
        <v>44276</v>
      </c>
      <c r="AA25" s="344">
        <f t="shared" si="27"/>
        <v>44276</v>
      </c>
      <c r="AB25" s="387">
        <v>12</v>
      </c>
      <c r="AC25" s="567">
        <f>G25+AE25</f>
        <v>44278</v>
      </c>
      <c r="AD25" s="356">
        <f t="shared" si="28"/>
        <v>44278</v>
      </c>
      <c r="AE25" s="387">
        <v>14</v>
      </c>
      <c r="AF25" s="405" t="s">
        <v>0</v>
      </c>
      <c r="AG25" s="344" t="str">
        <f t="shared" si="5"/>
        <v>-</v>
      </c>
      <c r="AH25" s="387" t="s">
        <v>0</v>
      </c>
      <c r="AI25" s="405">
        <f>G25+AK25</f>
        <v>44279</v>
      </c>
      <c r="AJ25" s="344">
        <f t="shared" si="29"/>
        <v>44279</v>
      </c>
      <c r="AK25" s="387">
        <v>15</v>
      </c>
      <c r="AL25" s="287" t="s">
        <v>2</v>
      </c>
      <c r="AM25" s="170" t="s">
        <v>4</v>
      </c>
      <c r="AN25" s="286"/>
      <c r="AO25" s="287"/>
      <c r="AP25" s="391" t="s">
        <v>3</v>
      </c>
    </row>
    <row r="26" spans="1:42" s="91" customFormat="1" ht="17.149999999999999" customHeight="1" thickBot="1" x14ac:dyDescent="0.4">
      <c r="A26" s="284" t="s">
        <v>235</v>
      </c>
      <c r="B26" s="374" t="s">
        <v>342</v>
      </c>
      <c r="C26" s="363">
        <f t="shared" si="22"/>
        <v>44263</v>
      </c>
      <c r="D26" s="251">
        <f t="shared" si="12"/>
        <v>44263</v>
      </c>
      <c r="E26" s="252">
        <f t="shared" si="30"/>
        <v>44263</v>
      </c>
      <c r="F26" s="251">
        <f t="shared" si="14"/>
        <v>44263</v>
      </c>
      <c r="G26" s="178">
        <f t="shared" si="23"/>
        <v>44264</v>
      </c>
      <c r="H26" s="179">
        <f t="shared" si="33"/>
        <v>44264</v>
      </c>
      <c r="I26" s="180">
        <f>G26+6</f>
        <v>44270</v>
      </c>
      <c r="J26" s="179">
        <f>I26</f>
        <v>44270</v>
      </c>
      <c r="K26" s="180" t="s">
        <v>0</v>
      </c>
      <c r="L26" s="179" t="s">
        <v>0</v>
      </c>
      <c r="M26" s="180" t="s">
        <v>0</v>
      </c>
      <c r="N26" s="181" t="s">
        <v>0</v>
      </c>
      <c r="O26" s="182" t="s">
        <v>402</v>
      </c>
      <c r="P26" s="183" t="s">
        <v>345</v>
      </c>
      <c r="Q26" s="178">
        <f>I26+5</f>
        <v>44275</v>
      </c>
      <c r="R26" s="179">
        <f t="shared" ref="R26" si="34">Q26</f>
        <v>44275</v>
      </c>
      <c r="S26" s="178" t="s">
        <v>0</v>
      </c>
      <c r="T26" s="179" t="s">
        <v>0</v>
      </c>
      <c r="U26" s="178" t="s">
        <v>0</v>
      </c>
      <c r="V26" s="181" t="s">
        <v>152</v>
      </c>
      <c r="W26" s="184" t="s">
        <v>0</v>
      </c>
      <c r="X26" s="179" t="s">
        <v>0</v>
      </c>
      <c r="Y26" s="560" t="s">
        <v>0</v>
      </c>
      <c r="Z26" s="556" t="s">
        <v>0</v>
      </c>
      <c r="AA26" s="179" t="s">
        <v>0</v>
      </c>
      <c r="AB26" s="560" t="s">
        <v>0</v>
      </c>
      <c r="AC26" s="568" t="s">
        <v>0</v>
      </c>
      <c r="AD26" s="185" t="s">
        <v>0</v>
      </c>
      <c r="AE26" s="560" t="s">
        <v>0</v>
      </c>
      <c r="AF26" s="556">
        <f>G26+AH26</f>
        <v>44279</v>
      </c>
      <c r="AG26" s="179">
        <f t="shared" si="5"/>
        <v>44279</v>
      </c>
      <c r="AH26" s="560">
        <v>15</v>
      </c>
      <c r="AI26" s="556" t="s">
        <v>0</v>
      </c>
      <c r="AJ26" s="179" t="s">
        <v>0</v>
      </c>
      <c r="AK26" s="560" t="s">
        <v>0</v>
      </c>
      <c r="AL26" s="187" t="s">
        <v>2</v>
      </c>
      <c r="AM26" s="328" t="s">
        <v>4</v>
      </c>
      <c r="AN26" s="359" t="s">
        <v>103</v>
      </c>
      <c r="AO26" s="187"/>
      <c r="AP26" s="392" t="s">
        <v>104</v>
      </c>
    </row>
    <row r="27" spans="1:42" s="91" customFormat="1" ht="17.149999999999999" customHeight="1" x14ac:dyDescent="0.35">
      <c r="A27" s="92" t="s">
        <v>245</v>
      </c>
      <c r="B27" s="93" t="s">
        <v>246</v>
      </c>
      <c r="C27" s="94">
        <f>E27</f>
        <v>44264</v>
      </c>
      <c r="D27" s="95">
        <f>C27</f>
        <v>44264</v>
      </c>
      <c r="E27" s="96">
        <f>G27-2</f>
        <v>44264</v>
      </c>
      <c r="F27" s="95">
        <f>E27</f>
        <v>44264</v>
      </c>
      <c r="G27" s="97">
        <f>G20+7</f>
        <v>44266</v>
      </c>
      <c r="H27" s="98">
        <f>G27</f>
        <v>44266</v>
      </c>
      <c r="I27" s="99" t="s">
        <v>0</v>
      </c>
      <c r="J27" s="98" t="s">
        <v>0</v>
      </c>
      <c r="K27" s="99" t="s">
        <v>0</v>
      </c>
      <c r="L27" s="98" t="s">
        <v>0</v>
      </c>
      <c r="M27" s="99">
        <f>G27+3</f>
        <v>44269</v>
      </c>
      <c r="N27" s="100">
        <f>M27</f>
        <v>44269</v>
      </c>
      <c r="O27" s="101" t="s">
        <v>247</v>
      </c>
      <c r="P27" s="102" t="s">
        <v>248</v>
      </c>
      <c r="Q27" s="97" t="s">
        <v>0</v>
      </c>
      <c r="R27" s="98" t="s">
        <v>0</v>
      </c>
      <c r="S27" s="97" t="s">
        <v>0</v>
      </c>
      <c r="T27" s="98" t="s">
        <v>0</v>
      </c>
      <c r="U27" s="97">
        <f>M27+4</f>
        <v>44273</v>
      </c>
      <c r="V27" s="100">
        <f>U27</f>
        <v>44273</v>
      </c>
      <c r="W27" s="103">
        <f>G27+Y27</f>
        <v>44282</v>
      </c>
      <c r="X27" s="98">
        <f t="shared" ref="X27" si="35">W27</f>
        <v>44282</v>
      </c>
      <c r="Y27" s="558">
        <v>16</v>
      </c>
      <c r="Z27" s="553">
        <f>G27+AB27</f>
        <v>44283</v>
      </c>
      <c r="AA27" s="98">
        <f t="shared" ref="AA27" si="36">Z27</f>
        <v>44283</v>
      </c>
      <c r="AB27" s="558">
        <v>17</v>
      </c>
      <c r="AC27" s="569">
        <f>G27+AE27</f>
        <v>44285</v>
      </c>
      <c r="AD27" s="106">
        <f t="shared" ref="AD27" si="37">AC27</f>
        <v>44285</v>
      </c>
      <c r="AE27" s="558">
        <v>19</v>
      </c>
      <c r="AF27" s="553" t="s">
        <v>0</v>
      </c>
      <c r="AG27" s="98" t="str">
        <f>AF27</f>
        <v>-</v>
      </c>
      <c r="AH27" s="558" t="s">
        <v>0</v>
      </c>
      <c r="AI27" s="553">
        <f>G27+AK27</f>
        <v>44286</v>
      </c>
      <c r="AJ27" s="98">
        <f t="shared" ref="AJ27" si="38">AI27</f>
        <v>44286</v>
      </c>
      <c r="AK27" s="558">
        <v>20</v>
      </c>
      <c r="AL27" s="107" t="s">
        <v>97</v>
      </c>
      <c r="AM27" s="330" t="s">
        <v>4</v>
      </c>
      <c r="AN27" s="108" t="s">
        <v>34</v>
      </c>
      <c r="AO27" s="108"/>
      <c r="AP27" s="90" t="s">
        <v>100</v>
      </c>
    </row>
    <row r="28" spans="1:42" s="91" customFormat="1" ht="17.149999999999999" customHeight="1" x14ac:dyDescent="0.35">
      <c r="A28" s="110" t="s">
        <v>220</v>
      </c>
      <c r="B28" s="111" t="s">
        <v>361</v>
      </c>
      <c r="C28" s="248">
        <f t="shared" si="6"/>
        <v>44274</v>
      </c>
      <c r="D28" s="112">
        <f t="shared" si="12"/>
        <v>44274</v>
      </c>
      <c r="E28" s="96">
        <f t="shared" si="13"/>
        <v>44274</v>
      </c>
      <c r="F28" s="112">
        <f t="shared" si="14"/>
        <v>44274</v>
      </c>
      <c r="G28" s="114">
        <f>G21+7</f>
        <v>44275</v>
      </c>
      <c r="H28" s="115">
        <f t="shared" ref="H28:H30" si="39">G28</f>
        <v>44275</v>
      </c>
      <c r="I28" s="99" t="s">
        <v>0</v>
      </c>
      <c r="J28" s="98" t="str">
        <f>I28</f>
        <v>-</v>
      </c>
      <c r="K28" s="99">
        <f>G28+5</f>
        <v>44280</v>
      </c>
      <c r="L28" s="98">
        <f>K28</f>
        <v>44280</v>
      </c>
      <c r="M28" s="99" t="s">
        <v>24</v>
      </c>
      <c r="N28" s="100" t="str">
        <f>M28</f>
        <v>-</v>
      </c>
      <c r="O28" s="118" t="s">
        <v>369</v>
      </c>
      <c r="P28" s="119" t="s">
        <v>370</v>
      </c>
      <c r="Q28" s="97" t="s">
        <v>0</v>
      </c>
      <c r="R28" s="115" t="str">
        <f t="shared" ref="R28:R29" si="40">Q28</f>
        <v>-</v>
      </c>
      <c r="S28" s="114">
        <f>K28+1</f>
        <v>44281</v>
      </c>
      <c r="T28" s="115">
        <f t="shared" ref="T28:T29" si="41">S28</f>
        <v>44281</v>
      </c>
      <c r="U28" s="97" t="s">
        <v>0</v>
      </c>
      <c r="V28" s="100" t="str">
        <f t="shared" ref="V28:V31" si="42">U28</f>
        <v>-</v>
      </c>
      <c r="W28" s="103">
        <f>G28+Y28</f>
        <v>44284</v>
      </c>
      <c r="X28" s="98">
        <f t="shared" ref="X28:X32" si="43">W28</f>
        <v>44284</v>
      </c>
      <c r="Y28" s="558">
        <v>9</v>
      </c>
      <c r="Z28" s="553">
        <f>G28+AB28</f>
        <v>44285</v>
      </c>
      <c r="AA28" s="98">
        <f t="shared" ref="AA28:AA32" si="44">Z28</f>
        <v>44285</v>
      </c>
      <c r="AB28" s="558">
        <v>10</v>
      </c>
      <c r="AC28" s="553">
        <f>G28+AE28</f>
        <v>44287</v>
      </c>
      <c r="AD28" s="98">
        <f t="shared" ref="AD28:AD32" si="45">AC28</f>
        <v>44287</v>
      </c>
      <c r="AE28" s="558">
        <v>12</v>
      </c>
      <c r="AF28" s="553" t="s">
        <v>108</v>
      </c>
      <c r="AG28" s="98" t="str">
        <f t="shared" si="5"/>
        <v xml:space="preserve"> </v>
      </c>
      <c r="AH28" s="558" t="s">
        <v>0</v>
      </c>
      <c r="AI28" s="553" t="s">
        <v>0</v>
      </c>
      <c r="AJ28" s="98" t="str">
        <f t="shared" ref="AJ28:AJ32" si="46">AI28</f>
        <v>-</v>
      </c>
      <c r="AK28" s="558" t="s">
        <v>0</v>
      </c>
      <c r="AL28" s="124" t="s">
        <v>35</v>
      </c>
      <c r="AM28" s="325" t="s">
        <v>4</v>
      </c>
      <c r="AN28" s="108" t="s">
        <v>5</v>
      </c>
      <c r="AO28" s="124"/>
      <c r="AP28" s="109" t="s">
        <v>105</v>
      </c>
    </row>
    <row r="29" spans="1:42" s="91" customFormat="1" ht="17.149999999999999" customHeight="1" x14ac:dyDescent="0.35">
      <c r="A29" s="110" t="s">
        <v>220</v>
      </c>
      <c r="B29" s="111" t="s">
        <v>361</v>
      </c>
      <c r="C29" s="248">
        <f t="shared" si="6"/>
        <v>44274</v>
      </c>
      <c r="D29" s="112">
        <f t="shared" si="12"/>
        <v>44274</v>
      </c>
      <c r="E29" s="96">
        <f t="shared" si="13"/>
        <v>44274</v>
      </c>
      <c r="F29" s="112">
        <f t="shared" si="14"/>
        <v>44274</v>
      </c>
      <c r="G29" s="114">
        <f t="shared" ref="G29:G61" si="47">G22+7</f>
        <v>44275</v>
      </c>
      <c r="H29" s="115">
        <f t="shared" si="39"/>
        <v>44275</v>
      </c>
      <c r="I29" s="99" t="s">
        <v>0</v>
      </c>
      <c r="J29" s="98" t="str">
        <f>I29</f>
        <v>-</v>
      </c>
      <c r="K29" s="99">
        <f>G29+5</f>
        <v>44280</v>
      </c>
      <c r="L29" s="98">
        <f>K29</f>
        <v>44280</v>
      </c>
      <c r="M29" s="99" t="s">
        <v>0</v>
      </c>
      <c r="N29" s="100" t="str">
        <f>M29</f>
        <v>-</v>
      </c>
      <c r="O29" s="118" t="s">
        <v>380</v>
      </c>
      <c r="P29" s="119" t="s">
        <v>375</v>
      </c>
      <c r="Q29" s="97" t="s">
        <v>0</v>
      </c>
      <c r="R29" s="115" t="str">
        <f t="shared" si="40"/>
        <v>-</v>
      </c>
      <c r="S29" s="114">
        <f>K29+1</f>
        <v>44281</v>
      </c>
      <c r="T29" s="115">
        <f t="shared" si="41"/>
        <v>44281</v>
      </c>
      <c r="U29" s="97" t="s">
        <v>0</v>
      </c>
      <c r="V29" s="100" t="str">
        <f t="shared" si="42"/>
        <v>-</v>
      </c>
      <c r="W29" s="103" t="s">
        <v>0</v>
      </c>
      <c r="X29" s="98" t="str">
        <f t="shared" si="43"/>
        <v>-</v>
      </c>
      <c r="Y29" s="558" t="s">
        <v>0</v>
      </c>
      <c r="Z29" s="553" t="s">
        <v>0</v>
      </c>
      <c r="AA29" s="98" t="str">
        <f t="shared" si="44"/>
        <v>-</v>
      </c>
      <c r="AB29" s="558" t="s">
        <v>0</v>
      </c>
      <c r="AC29" s="553" t="s">
        <v>0</v>
      </c>
      <c r="AD29" s="98" t="str">
        <f t="shared" si="45"/>
        <v>-</v>
      </c>
      <c r="AE29" s="558" t="s">
        <v>0</v>
      </c>
      <c r="AF29" s="553">
        <f>G29+AH29</f>
        <v>44291</v>
      </c>
      <c r="AG29" s="98">
        <f t="shared" si="5"/>
        <v>44291</v>
      </c>
      <c r="AH29" s="558">
        <v>16</v>
      </c>
      <c r="AI29" s="553">
        <f>G29+AK29</f>
        <v>44291</v>
      </c>
      <c r="AJ29" s="98">
        <f t="shared" si="46"/>
        <v>44291</v>
      </c>
      <c r="AK29" s="558">
        <v>16</v>
      </c>
      <c r="AL29" s="124" t="s">
        <v>35</v>
      </c>
      <c r="AM29" s="325" t="s">
        <v>4</v>
      </c>
      <c r="AN29" s="108" t="s">
        <v>5</v>
      </c>
      <c r="AO29" s="124"/>
      <c r="AP29" s="109" t="s">
        <v>106</v>
      </c>
    </row>
    <row r="30" spans="1:42" s="91" customFormat="1" ht="17.149999999999999" customHeight="1" x14ac:dyDescent="0.35">
      <c r="A30" s="110" t="s">
        <v>184</v>
      </c>
      <c r="B30" s="111" t="s">
        <v>391</v>
      </c>
      <c r="C30" s="248">
        <f t="shared" si="6"/>
        <v>44269</v>
      </c>
      <c r="D30" s="112">
        <f t="shared" si="12"/>
        <v>44269</v>
      </c>
      <c r="E30" s="96">
        <f t="shared" si="13"/>
        <v>44269</v>
      </c>
      <c r="F30" s="112">
        <f t="shared" si="14"/>
        <v>44269</v>
      </c>
      <c r="G30" s="114">
        <f>G23+8</f>
        <v>44270</v>
      </c>
      <c r="H30" s="115">
        <f t="shared" si="39"/>
        <v>44270</v>
      </c>
      <c r="I30" s="116" t="s">
        <v>0</v>
      </c>
      <c r="J30" s="115" t="s">
        <v>0</v>
      </c>
      <c r="K30" s="116" t="s">
        <v>0</v>
      </c>
      <c r="L30" s="115" t="s">
        <v>0</v>
      </c>
      <c r="M30" s="99">
        <f>G30+3</f>
        <v>44273</v>
      </c>
      <c r="N30" s="100">
        <f>M30</f>
        <v>44273</v>
      </c>
      <c r="O30" s="101" t="s">
        <v>392</v>
      </c>
      <c r="P30" s="102" t="s">
        <v>393</v>
      </c>
      <c r="Q30" s="114" t="s">
        <v>0</v>
      </c>
      <c r="R30" s="115" t="s">
        <v>0</v>
      </c>
      <c r="S30" s="114" t="s">
        <v>0</v>
      </c>
      <c r="T30" s="115" t="s">
        <v>0</v>
      </c>
      <c r="U30" s="114">
        <f>M30+6</f>
        <v>44279</v>
      </c>
      <c r="V30" s="117">
        <f t="shared" si="42"/>
        <v>44279</v>
      </c>
      <c r="W30" s="103">
        <f>G30+Y30</f>
        <v>44290</v>
      </c>
      <c r="X30" s="98">
        <f t="shared" si="43"/>
        <v>44290</v>
      </c>
      <c r="Y30" s="558">
        <v>20</v>
      </c>
      <c r="Z30" s="553">
        <f>G30+AB30</f>
        <v>44291</v>
      </c>
      <c r="AA30" s="98">
        <f t="shared" si="44"/>
        <v>44291</v>
      </c>
      <c r="AB30" s="558">
        <v>21</v>
      </c>
      <c r="AC30" s="562">
        <f>G30+AE30</f>
        <v>44292</v>
      </c>
      <c r="AD30" s="123">
        <f t="shared" si="45"/>
        <v>44292</v>
      </c>
      <c r="AE30" s="533">
        <v>22</v>
      </c>
      <c r="AF30" s="495" t="s">
        <v>0</v>
      </c>
      <c r="AG30" s="115" t="str">
        <f t="shared" si="5"/>
        <v>-</v>
      </c>
      <c r="AH30" s="533" t="s">
        <v>0</v>
      </c>
      <c r="AI30" s="495">
        <f>G30+AK30</f>
        <v>44293</v>
      </c>
      <c r="AJ30" s="115">
        <f t="shared" si="46"/>
        <v>44293</v>
      </c>
      <c r="AK30" s="533">
        <v>23</v>
      </c>
      <c r="AL30" s="124" t="s">
        <v>97</v>
      </c>
      <c r="AM30" s="325" t="s">
        <v>4</v>
      </c>
      <c r="AN30" s="127" t="s">
        <v>34</v>
      </c>
      <c r="AO30" s="127"/>
      <c r="AP30" s="128" t="s">
        <v>123</v>
      </c>
    </row>
    <row r="31" spans="1:42" s="91" customFormat="1" ht="17.149999999999999" customHeight="1" x14ac:dyDescent="0.35">
      <c r="A31" s="110" t="s">
        <v>184</v>
      </c>
      <c r="B31" s="111" t="s">
        <v>391</v>
      </c>
      <c r="C31" s="248">
        <f t="shared" ref="C31" si="48">E31</f>
        <v>44269</v>
      </c>
      <c r="D31" s="112">
        <f t="shared" si="12"/>
        <v>44269</v>
      </c>
      <c r="E31" s="96">
        <f t="shared" ref="E31" si="49">G31-1</f>
        <v>44269</v>
      </c>
      <c r="F31" s="112">
        <f t="shared" si="14"/>
        <v>44269</v>
      </c>
      <c r="G31" s="114">
        <f>G24+8</f>
        <v>44270</v>
      </c>
      <c r="H31" s="115">
        <f t="shared" ref="H31" si="50">G31</f>
        <v>44270</v>
      </c>
      <c r="I31" s="116" t="s">
        <v>0</v>
      </c>
      <c r="J31" s="115" t="s">
        <v>0</v>
      </c>
      <c r="K31" s="116" t="s">
        <v>0</v>
      </c>
      <c r="L31" s="115" t="s">
        <v>0</v>
      </c>
      <c r="M31" s="99">
        <f>G31+3</f>
        <v>44273</v>
      </c>
      <c r="N31" s="100">
        <f>M31</f>
        <v>44273</v>
      </c>
      <c r="O31" s="101" t="s">
        <v>392</v>
      </c>
      <c r="P31" s="102" t="s">
        <v>393</v>
      </c>
      <c r="Q31" s="97" t="s">
        <v>0</v>
      </c>
      <c r="R31" s="115" t="s">
        <v>0</v>
      </c>
      <c r="S31" s="114" t="s">
        <v>0</v>
      </c>
      <c r="T31" s="115" t="s">
        <v>0</v>
      </c>
      <c r="U31" s="97">
        <f>M31+5</f>
        <v>44278</v>
      </c>
      <c r="V31" s="100">
        <f t="shared" si="42"/>
        <v>44278</v>
      </c>
      <c r="W31" s="103" t="s">
        <v>0</v>
      </c>
      <c r="X31" s="98" t="str">
        <f t="shared" si="43"/>
        <v>-</v>
      </c>
      <c r="Y31" s="558"/>
      <c r="Z31" s="553" t="s">
        <v>0</v>
      </c>
      <c r="AA31" s="98" t="str">
        <f t="shared" si="44"/>
        <v>-</v>
      </c>
      <c r="AB31" s="558" t="s">
        <v>0</v>
      </c>
      <c r="AC31" s="569" t="s">
        <v>0</v>
      </c>
      <c r="AD31" s="106" t="str">
        <f t="shared" si="45"/>
        <v>-</v>
      </c>
      <c r="AE31" s="558" t="s">
        <v>0</v>
      </c>
      <c r="AF31" s="495">
        <f>G31+AH31</f>
        <v>44291</v>
      </c>
      <c r="AG31" s="115">
        <f t="shared" si="5"/>
        <v>44291</v>
      </c>
      <c r="AH31" s="533">
        <v>21</v>
      </c>
      <c r="AI31" s="553" t="s">
        <v>0</v>
      </c>
      <c r="AJ31" s="98" t="str">
        <f t="shared" si="46"/>
        <v>-</v>
      </c>
      <c r="AK31" s="558" t="s">
        <v>0</v>
      </c>
      <c r="AL31" s="124"/>
      <c r="AM31" s="325"/>
      <c r="AN31" s="108"/>
      <c r="AO31" s="124"/>
      <c r="AP31" s="109"/>
    </row>
    <row r="32" spans="1:42" s="361" customFormat="1" ht="16.5" customHeight="1" x14ac:dyDescent="0.35">
      <c r="A32" s="276" t="s">
        <v>235</v>
      </c>
      <c r="B32" s="334" t="s">
        <v>403</v>
      </c>
      <c r="C32" s="348">
        <f t="shared" si="6"/>
        <v>44270</v>
      </c>
      <c r="D32" s="349">
        <f t="shared" si="12"/>
        <v>44270</v>
      </c>
      <c r="E32" s="278">
        <f t="shared" si="13"/>
        <v>44270</v>
      </c>
      <c r="F32" s="349">
        <f t="shared" si="14"/>
        <v>44270</v>
      </c>
      <c r="G32" s="337">
        <f t="shared" si="47"/>
        <v>44271</v>
      </c>
      <c r="H32" s="190">
        <f t="shared" ref="H32:H40" si="51">G32</f>
        <v>44271</v>
      </c>
      <c r="I32" s="189" t="s">
        <v>0</v>
      </c>
      <c r="J32" s="190" t="s">
        <v>0</v>
      </c>
      <c r="K32" s="189" t="s">
        <v>0</v>
      </c>
      <c r="L32" s="190" t="s">
        <v>0</v>
      </c>
      <c r="M32" s="189" t="s">
        <v>0</v>
      </c>
      <c r="N32" s="346" t="s">
        <v>0</v>
      </c>
      <c r="O32" s="341" t="s">
        <v>1</v>
      </c>
      <c r="P32" s="365" t="s">
        <v>0</v>
      </c>
      <c r="Q32" s="188" t="s">
        <v>0</v>
      </c>
      <c r="R32" s="339" t="s">
        <v>0</v>
      </c>
      <c r="S32" s="337" t="s">
        <v>0</v>
      </c>
      <c r="T32" s="339" t="s">
        <v>0</v>
      </c>
      <c r="U32" s="188" t="s">
        <v>0</v>
      </c>
      <c r="V32" s="191" t="s">
        <v>0</v>
      </c>
      <c r="W32" s="347">
        <f>G32+Y32</f>
        <v>44282</v>
      </c>
      <c r="X32" s="339">
        <f t="shared" si="43"/>
        <v>44282</v>
      </c>
      <c r="Y32" s="388">
        <v>11</v>
      </c>
      <c r="Z32" s="404">
        <f>G32+AB32</f>
        <v>44283</v>
      </c>
      <c r="AA32" s="339">
        <f t="shared" si="44"/>
        <v>44283</v>
      </c>
      <c r="AB32" s="388">
        <v>12</v>
      </c>
      <c r="AC32" s="563">
        <f>G32+AE32</f>
        <v>44285</v>
      </c>
      <c r="AD32" s="355">
        <f t="shared" si="45"/>
        <v>44285</v>
      </c>
      <c r="AE32" s="572">
        <v>14</v>
      </c>
      <c r="AF32" s="404" t="s">
        <v>0</v>
      </c>
      <c r="AG32" s="339" t="str">
        <f t="shared" si="5"/>
        <v>-</v>
      </c>
      <c r="AH32" s="388" t="s">
        <v>0</v>
      </c>
      <c r="AI32" s="446">
        <f>G32+AK32</f>
        <v>44286</v>
      </c>
      <c r="AJ32" s="190">
        <f t="shared" si="46"/>
        <v>44286</v>
      </c>
      <c r="AK32" s="572">
        <v>15</v>
      </c>
      <c r="AL32" s="269" t="s">
        <v>2</v>
      </c>
      <c r="AM32" s="125" t="s">
        <v>4</v>
      </c>
      <c r="AN32" s="357"/>
      <c r="AO32" s="269"/>
      <c r="AP32" s="47" t="s">
        <v>3</v>
      </c>
    </row>
    <row r="33" spans="1:47" s="91" customFormat="1" ht="17.149999999999999" customHeight="1" thickBot="1" x14ac:dyDescent="0.4">
      <c r="A33" s="194" t="s">
        <v>235</v>
      </c>
      <c r="B33" s="195" t="s">
        <v>403</v>
      </c>
      <c r="C33" s="335">
        <f t="shared" si="6"/>
        <v>44270</v>
      </c>
      <c r="D33" s="246">
        <f t="shared" si="12"/>
        <v>44270</v>
      </c>
      <c r="E33" s="247">
        <f t="shared" si="13"/>
        <v>44270</v>
      </c>
      <c r="F33" s="246">
        <f t="shared" si="14"/>
        <v>44270</v>
      </c>
      <c r="G33" s="131">
        <f t="shared" si="47"/>
        <v>44271</v>
      </c>
      <c r="H33" s="132">
        <f t="shared" si="51"/>
        <v>44271</v>
      </c>
      <c r="I33" s="133">
        <f>G33+6</f>
        <v>44277</v>
      </c>
      <c r="J33" s="132">
        <f>I33</f>
        <v>44277</v>
      </c>
      <c r="K33" s="133" t="s">
        <v>0</v>
      </c>
      <c r="L33" s="132" t="s">
        <v>0</v>
      </c>
      <c r="M33" s="133" t="s">
        <v>0</v>
      </c>
      <c r="N33" s="134" t="s">
        <v>0</v>
      </c>
      <c r="O33" s="198" t="s">
        <v>402</v>
      </c>
      <c r="P33" s="384" t="s">
        <v>404</v>
      </c>
      <c r="Q33" s="131">
        <f>I33+5</f>
        <v>44282</v>
      </c>
      <c r="R33" s="132">
        <f t="shared" ref="R33" si="52">Q33</f>
        <v>44282</v>
      </c>
      <c r="S33" s="131" t="s">
        <v>0</v>
      </c>
      <c r="T33" s="132" t="s">
        <v>0</v>
      </c>
      <c r="U33" s="131" t="s">
        <v>0</v>
      </c>
      <c r="V33" s="134" t="s">
        <v>0</v>
      </c>
      <c r="W33" s="135" t="s">
        <v>0</v>
      </c>
      <c r="X33" s="132" t="s">
        <v>0</v>
      </c>
      <c r="Y33" s="257" t="s">
        <v>0</v>
      </c>
      <c r="Z33" s="554" t="s">
        <v>0</v>
      </c>
      <c r="AA33" s="132" t="s">
        <v>0</v>
      </c>
      <c r="AB33" s="257" t="s">
        <v>0</v>
      </c>
      <c r="AC33" s="564" t="s">
        <v>0</v>
      </c>
      <c r="AD33" s="136" t="s">
        <v>0</v>
      </c>
      <c r="AE33" s="257" t="s">
        <v>0</v>
      </c>
      <c r="AF33" s="554">
        <f>G33+AH33</f>
        <v>44286</v>
      </c>
      <c r="AG33" s="132">
        <f t="shared" si="5"/>
        <v>44286</v>
      </c>
      <c r="AH33" s="257">
        <v>15</v>
      </c>
      <c r="AI33" s="554" t="s">
        <v>0</v>
      </c>
      <c r="AJ33" s="132" t="s">
        <v>0</v>
      </c>
      <c r="AK33" s="257" t="s">
        <v>0</v>
      </c>
      <c r="AL33" s="137" t="s">
        <v>2</v>
      </c>
      <c r="AM33" s="331" t="s">
        <v>4</v>
      </c>
      <c r="AN33" s="358" t="s">
        <v>103</v>
      </c>
      <c r="AO33" s="137"/>
      <c r="AP33" s="138" t="s">
        <v>104</v>
      </c>
    </row>
    <row r="34" spans="1:47" s="91" customFormat="1" ht="17.149999999999999" customHeight="1" x14ac:dyDescent="0.35">
      <c r="A34" s="142" t="s">
        <v>184</v>
      </c>
      <c r="B34" s="143" t="s">
        <v>233</v>
      </c>
      <c r="C34" s="546">
        <f>E34</f>
        <v>44269</v>
      </c>
      <c r="D34" s="415">
        <f>C34</f>
        <v>44269</v>
      </c>
      <c r="E34" s="547">
        <f>G34-4</f>
        <v>44269</v>
      </c>
      <c r="F34" s="415">
        <f>E34</f>
        <v>44269</v>
      </c>
      <c r="G34" s="435">
        <f>G27+7</f>
        <v>44273</v>
      </c>
      <c r="H34" s="436">
        <f>G34</f>
        <v>44273</v>
      </c>
      <c r="I34" s="175" t="s">
        <v>0</v>
      </c>
      <c r="J34" s="163" t="s">
        <v>0</v>
      </c>
      <c r="K34" s="175" t="s">
        <v>0</v>
      </c>
      <c r="L34" s="163" t="s">
        <v>0</v>
      </c>
      <c r="M34" s="150">
        <f>G34+3</f>
        <v>44276</v>
      </c>
      <c r="N34" s="151">
        <f>M34</f>
        <v>44276</v>
      </c>
      <c r="O34" s="152" t="s">
        <v>249</v>
      </c>
      <c r="P34" s="153" t="s">
        <v>250</v>
      </c>
      <c r="Q34" s="162" t="s">
        <v>0</v>
      </c>
      <c r="R34" s="163" t="s">
        <v>0</v>
      </c>
      <c r="S34" s="162" t="s">
        <v>0</v>
      </c>
      <c r="T34" s="163" t="s">
        <v>0</v>
      </c>
      <c r="U34" s="162">
        <f>M34+11</f>
        <v>44287</v>
      </c>
      <c r="V34" s="164">
        <f>U34</f>
        <v>44287</v>
      </c>
      <c r="W34" s="154">
        <f>G34+Y34</f>
        <v>44289</v>
      </c>
      <c r="X34" s="149">
        <f t="shared" ref="X34" si="53">W34</f>
        <v>44289</v>
      </c>
      <c r="Y34" s="559">
        <v>16</v>
      </c>
      <c r="Z34" s="555">
        <f>G34+AB34</f>
        <v>44290</v>
      </c>
      <c r="AA34" s="149">
        <f t="shared" ref="AA34" si="54">Z34</f>
        <v>44290</v>
      </c>
      <c r="AB34" s="559">
        <v>17</v>
      </c>
      <c r="AC34" s="565">
        <f>G34+AE34</f>
        <v>44292</v>
      </c>
      <c r="AD34" s="548">
        <f t="shared" ref="AD34" si="55">AC34</f>
        <v>44292</v>
      </c>
      <c r="AE34" s="573">
        <v>19</v>
      </c>
      <c r="AF34" s="571" t="s">
        <v>0</v>
      </c>
      <c r="AG34" s="549" t="str">
        <f>AF34</f>
        <v>-</v>
      </c>
      <c r="AH34" s="573" t="s">
        <v>0</v>
      </c>
      <c r="AI34" s="571">
        <f>G34+AK34</f>
        <v>44293</v>
      </c>
      <c r="AJ34" s="549">
        <f t="shared" ref="AJ34" si="56">AI34</f>
        <v>44293</v>
      </c>
      <c r="AK34" s="573">
        <v>20</v>
      </c>
      <c r="AL34" s="550" t="s">
        <v>97</v>
      </c>
      <c r="AM34" s="551" t="s">
        <v>4</v>
      </c>
      <c r="AN34" s="552" t="s">
        <v>34</v>
      </c>
      <c r="AO34" s="552"/>
      <c r="AP34" s="390" t="s">
        <v>100</v>
      </c>
      <c r="AU34" s="193"/>
    </row>
    <row r="35" spans="1:47" s="91" customFormat="1" ht="17.149999999999999" customHeight="1" x14ac:dyDescent="0.35">
      <c r="A35" s="160" t="s">
        <v>232</v>
      </c>
      <c r="B35" s="161" t="s">
        <v>362</v>
      </c>
      <c r="C35" s="144">
        <f t="shared" si="6"/>
        <v>44281</v>
      </c>
      <c r="D35" s="145">
        <f t="shared" si="12"/>
        <v>44281</v>
      </c>
      <c r="E35" s="146">
        <f t="shared" si="13"/>
        <v>44281</v>
      </c>
      <c r="F35" s="174">
        <f t="shared" si="14"/>
        <v>44281</v>
      </c>
      <c r="G35" s="148">
        <f t="shared" si="47"/>
        <v>44282</v>
      </c>
      <c r="H35" s="163">
        <f t="shared" si="51"/>
        <v>44282</v>
      </c>
      <c r="I35" s="175" t="s">
        <v>0</v>
      </c>
      <c r="J35" s="163" t="str">
        <f>I35</f>
        <v>-</v>
      </c>
      <c r="K35" s="150">
        <f>G35+5</f>
        <v>44287</v>
      </c>
      <c r="L35" s="163">
        <f>K35</f>
        <v>44287</v>
      </c>
      <c r="M35" s="175" t="s">
        <v>0</v>
      </c>
      <c r="N35" s="164" t="str">
        <f>M35</f>
        <v>-</v>
      </c>
      <c r="O35" s="176" t="s">
        <v>371</v>
      </c>
      <c r="P35" s="177" t="s">
        <v>372</v>
      </c>
      <c r="Q35" s="162" t="s">
        <v>0</v>
      </c>
      <c r="R35" s="163" t="str">
        <f t="shared" ref="R35:R36" si="57">Q35</f>
        <v>-</v>
      </c>
      <c r="S35" s="162">
        <f>K35+1</f>
        <v>44288</v>
      </c>
      <c r="T35" s="163">
        <f>S35</f>
        <v>44288</v>
      </c>
      <c r="U35" s="162" t="s">
        <v>0</v>
      </c>
      <c r="V35" s="164" t="str">
        <f t="shared" ref="V35:V37" si="58">U35</f>
        <v>-</v>
      </c>
      <c r="W35" s="165">
        <f>G35+Y35</f>
        <v>44291</v>
      </c>
      <c r="X35" s="163">
        <f t="shared" ref="X35:X39" si="59">W35</f>
        <v>44291</v>
      </c>
      <c r="Y35" s="561">
        <v>9</v>
      </c>
      <c r="Z35" s="506">
        <f>G35+AB35</f>
        <v>44292</v>
      </c>
      <c r="AA35" s="163">
        <f t="shared" ref="AA35:AA39" si="60">Z35</f>
        <v>44292</v>
      </c>
      <c r="AB35" s="561">
        <v>10</v>
      </c>
      <c r="AC35" s="506">
        <f>G35+AE35</f>
        <v>44294</v>
      </c>
      <c r="AD35" s="163">
        <f t="shared" ref="AD35:AD39" si="61">AC35</f>
        <v>44294</v>
      </c>
      <c r="AE35" s="561">
        <v>12</v>
      </c>
      <c r="AF35" s="555" t="s">
        <v>108</v>
      </c>
      <c r="AG35" s="149" t="str">
        <f t="shared" si="5"/>
        <v xml:space="preserve"> </v>
      </c>
      <c r="AH35" s="559" t="s">
        <v>0</v>
      </c>
      <c r="AI35" s="506" t="s">
        <v>0</v>
      </c>
      <c r="AJ35" s="163" t="str">
        <f t="shared" ref="AJ35:AJ39" si="62">AI35</f>
        <v>-</v>
      </c>
      <c r="AK35" s="561" t="s">
        <v>0</v>
      </c>
      <c r="AL35" s="169" t="s">
        <v>35</v>
      </c>
      <c r="AM35" s="327" t="s">
        <v>4</v>
      </c>
      <c r="AN35" s="171" t="s">
        <v>5</v>
      </c>
      <c r="AO35" s="169"/>
      <c r="AP35" s="141" t="s">
        <v>105</v>
      </c>
    </row>
    <row r="36" spans="1:47" s="91" customFormat="1" ht="17.149999999999999" customHeight="1" x14ac:dyDescent="0.35">
      <c r="A36" s="160" t="s">
        <v>232</v>
      </c>
      <c r="B36" s="161" t="s">
        <v>362</v>
      </c>
      <c r="C36" s="144">
        <f t="shared" si="6"/>
        <v>44281</v>
      </c>
      <c r="D36" s="145">
        <f t="shared" si="12"/>
        <v>44281</v>
      </c>
      <c r="E36" s="146">
        <f t="shared" si="13"/>
        <v>44281</v>
      </c>
      <c r="F36" s="174">
        <f t="shared" si="14"/>
        <v>44281</v>
      </c>
      <c r="G36" s="148">
        <f t="shared" si="47"/>
        <v>44282</v>
      </c>
      <c r="H36" s="163">
        <f t="shared" si="51"/>
        <v>44282</v>
      </c>
      <c r="I36" s="175" t="s">
        <v>0</v>
      </c>
      <c r="J36" s="163" t="s">
        <v>0</v>
      </c>
      <c r="K36" s="150">
        <f>G36+5</f>
        <v>44287</v>
      </c>
      <c r="L36" s="163">
        <f>K36</f>
        <v>44287</v>
      </c>
      <c r="M36" s="175" t="s">
        <v>0</v>
      </c>
      <c r="N36" s="164" t="s">
        <v>0</v>
      </c>
      <c r="O36" s="176" t="s">
        <v>381</v>
      </c>
      <c r="P36" s="177" t="s">
        <v>382</v>
      </c>
      <c r="Q36" s="162" t="s">
        <v>0</v>
      </c>
      <c r="R36" s="163" t="str">
        <f t="shared" si="57"/>
        <v>-</v>
      </c>
      <c r="S36" s="162">
        <f>K36+1</f>
        <v>44288</v>
      </c>
      <c r="T36" s="163">
        <f t="shared" ref="T36" si="63">S36</f>
        <v>44288</v>
      </c>
      <c r="U36" s="162" t="s">
        <v>0</v>
      </c>
      <c r="V36" s="164" t="str">
        <f t="shared" si="58"/>
        <v>-</v>
      </c>
      <c r="W36" s="165" t="s">
        <v>0</v>
      </c>
      <c r="X36" s="163" t="str">
        <f t="shared" si="59"/>
        <v>-</v>
      </c>
      <c r="Y36" s="561" t="s">
        <v>0</v>
      </c>
      <c r="Z36" s="506" t="s">
        <v>0</v>
      </c>
      <c r="AA36" s="163" t="str">
        <f t="shared" si="60"/>
        <v>-</v>
      </c>
      <c r="AB36" s="561" t="s">
        <v>0</v>
      </c>
      <c r="AC36" s="506" t="s">
        <v>0</v>
      </c>
      <c r="AD36" s="163" t="str">
        <f t="shared" si="61"/>
        <v>-</v>
      </c>
      <c r="AE36" s="561" t="s">
        <v>0</v>
      </c>
      <c r="AF36" s="555">
        <f>G36+AH36</f>
        <v>44298</v>
      </c>
      <c r="AG36" s="149">
        <f t="shared" si="5"/>
        <v>44298</v>
      </c>
      <c r="AH36" s="559">
        <v>16</v>
      </c>
      <c r="AI36" s="506">
        <f>G36+AK36</f>
        <v>44298</v>
      </c>
      <c r="AJ36" s="163">
        <f t="shared" si="62"/>
        <v>44298</v>
      </c>
      <c r="AK36" s="561">
        <v>16</v>
      </c>
      <c r="AL36" s="169" t="s">
        <v>35</v>
      </c>
      <c r="AM36" s="327" t="s">
        <v>4</v>
      </c>
      <c r="AN36" s="171" t="s">
        <v>5</v>
      </c>
      <c r="AO36" s="169"/>
      <c r="AP36" s="173" t="s">
        <v>106</v>
      </c>
    </row>
    <row r="37" spans="1:47" s="91" customFormat="1" ht="17.149999999999999" customHeight="1" x14ac:dyDescent="0.35">
      <c r="A37" s="160" t="s">
        <v>241</v>
      </c>
      <c r="B37" s="161" t="s">
        <v>394</v>
      </c>
      <c r="C37" s="144">
        <f t="shared" si="6"/>
        <v>44276</v>
      </c>
      <c r="D37" s="145">
        <f t="shared" si="12"/>
        <v>44276</v>
      </c>
      <c r="E37" s="146">
        <f t="shared" si="13"/>
        <v>44276</v>
      </c>
      <c r="F37" s="174">
        <f t="shared" si="14"/>
        <v>44276</v>
      </c>
      <c r="G37" s="148">
        <f t="shared" si="47"/>
        <v>44277</v>
      </c>
      <c r="H37" s="163">
        <f t="shared" si="51"/>
        <v>44277</v>
      </c>
      <c r="I37" s="175" t="s">
        <v>0</v>
      </c>
      <c r="J37" s="163" t="s">
        <v>0</v>
      </c>
      <c r="K37" s="150" t="s">
        <v>0</v>
      </c>
      <c r="L37" s="163" t="s">
        <v>0</v>
      </c>
      <c r="M37" s="150">
        <f>G37+3</f>
        <v>44280</v>
      </c>
      <c r="N37" s="164">
        <f>M37</f>
        <v>44280</v>
      </c>
      <c r="O37" s="152" t="s">
        <v>395</v>
      </c>
      <c r="P37" s="153" t="s">
        <v>396</v>
      </c>
      <c r="Q37" s="162" t="s">
        <v>0</v>
      </c>
      <c r="R37" s="163" t="s">
        <v>0</v>
      </c>
      <c r="S37" s="162" t="s">
        <v>0</v>
      </c>
      <c r="T37" s="163" t="s">
        <v>0</v>
      </c>
      <c r="U37" s="162">
        <f>M37+6</f>
        <v>44286</v>
      </c>
      <c r="V37" s="164">
        <f t="shared" si="58"/>
        <v>44286</v>
      </c>
      <c r="W37" s="165">
        <f>G37+Y37</f>
        <v>44297</v>
      </c>
      <c r="X37" s="163">
        <f t="shared" si="59"/>
        <v>44297</v>
      </c>
      <c r="Y37" s="561">
        <v>20</v>
      </c>
      <c r="Z37" s="506">
        <f>G37+AB37</f>
        <v>44298</v>
      </c>
      <c r="AA37" s="163">
        <f t="shared" si="60"/>
        <v>44298</v>
      </c>
      <c r="AB37" s="561">
        <v>21</v>
      </c>
      <c r="AC37" s="566">
        <f>G37+AE37</f>
        <v>44299</v>
      </c>
      <c r="AD37" s="157">
        <f t="shared" si="61"/>
        <v>44299</v>
      </c>
      <c r="AE37" s="559">
        <v>22</v>
      </c>
      <c r="AF37" s="555" t="s">
        <v>0</v>
      </c>
      <c r="AG37" s="149" t="str">
        <f t="shared" si="5"/>
        <v>-</v>
      </c>
      <c r="AH37" s="559" t="s">
        <v>0</v>
      </c>
      <c r="AI37" s="555">
        <f>G37+AK37</f>
        <v>44300</v>
      </c>
      <c r="AJ37" s="149">
        <f t="shared" si="62"/>
        <v>44300</v>
      </c>
      <c r="AK37" s="559">
        <v>23</v>
      </c>
      <c r="AL37" s="169" t="s">
        <v>97</v>
      </c>
      <c r="AM37" s="327" t="s">
        <v>4</v>
      </c>
      <c r="AN37" s="256" t="s">
        <v>34</v>
      </c>
      <c r="AO37" s="169"/>
      <c r="AP37" s="173" t="s">
        <v>132</v>
      </c>
    </row>
    <row r="38" spans="1:47" s="91" customFormat="1" ht="17.149999999999999" customHeight="1" x14ac:dyDescent="0.35">
      <c r="A38" s="160" t="s">
        <v>241</v>
      </c>
      <c r="B38" s="161" t="s">
        <v>394</v>
      </c>
      <c r="C38" s="144">
        <f t="shared" ref="C38" si="64">E38</f>
        <v>44276</v>
      </c>
      <c r="D38" s="145">
        <f t="shared" si="12"/>
        <v>44276</v>
      </c>
      <c r="E38" s="146">
        <f t="shared" ref="E38" si="65">G38-1</f>
        <v>44276</v>
      </c>
      <c r="F38" s="174">
        <f t="shared" si="14"/>
        <v>44276</v>
      </c>
      <c r="G38" s="148">
        <f t="shared" si="47"/>
        <v>44277</v>
      </c>
      <c r="H38" s="163">
        <f t="shared" ref="H38" si="66">G38</f>
        <v>44277</v>
      </c>
      <c r="I38" s="175" t="s">
        <v>0</v>
      </c>
      <c r="J38" s="163" t="s">
        <v>0</v>
      </c>
      <c r="K38" s="150" t="s">
        <v>0</v>
      </c>
      <c r="L38" s="163" t="s">
        <v>0</v>
      </c>
      <c r="M38" s="150">
        <f>G38+3</f>
        <v>44280</v>
      </c>
      <c r="N38" s="164">
        <f>M38</f>
        <v>44280</v>
      </c>
      <c r="O38" s="152" t="s">
        <v>395</v>
      </c>
      <c r="P38" s="153" t="s">
        <v>396</v>
      </c>
      <c r="Q38" s="162" t="s">
        <v>0</v>
      </c>
      <c r="R38" s="163" t="s">
        <v>0</v>
      </c>
      <c r="S38" s="162" t="s">
        <v>0</v>
      </c>
      <c r="T38" s="163" t="s">
        <v>0</v>
      </c>
      <c r="U38" s="162">
        <f>M38+5</f>
        <v>44285</v>
      </c>
      <c r="V38" s="164">
        <f>U38</f>
        <v>44285</v>
      </c>
      <c r="W38" s="165" t="s">
        <v>0</v>
      </c>
      <c r="X38" s="163" t="str">
        <f t="shared" si="59"/>
        <v>-</v>
      </c>
      <c r="Y38" s="561"/>
      <c r="Z38" s="506" t="s">
        <v>0</v>
      </c>
      <c r="AA38" s="163" t="str">
        <f t="shared" si="60"/>
        <v>-</v>
      </c>
      <c r="AB38" s="561" t="s">
        <v>0</v>
      </c>
      <c r="AC38" s="566" t="s">
        <v>0</v>
      </c>
      <c r="AD38" s="157" t="str">
        <f t="shared" si="61"/>
        <v>-</v>
      </c>
      <c r="AE38" s="559" t="s">
        <v>0</v>
      </c>
      <c r="AF38" s="555">
        <f>G38+AH38</f>
        <v>44298</v>
      </c>
      <c r="AG38" s="149">
        <f t="shared" si="5"/>
        <v>44298</v>
      </c>
      <c r="AH38" s="559">
        <v>21</v>
      </c>
      <c r="AI38" s="555" t="s">
        <v>0</v>
      </c>
      <c r="AJ38" s="149" t="str">
        <f t="shared" si="62"/>
        <v>-</v>
      </c>
      <c r="AK38" s="559" t="s">
        <v>0</v>
      </c>
      <c r="AL38" s="169" t="s">
        <v>97</v>
      </c>
      <c r="AM38" s="327" t="s">
        <v>4</v>
      </c>
      <c r="AN38" s="171" t="s">
        <v>34</v>
      </c>
      <c r="AO38" s="169"/>
      <c r="AP38" s="141" t="s">
        <v>130</v>
      </c>
    </row>
    <row r="39" spans="1:47" s="361" customFormat="1" ht="17.149999999999999" customHeight="1" x14ac:dyDescent="0.35">
      <c r="A39" s="296" t="s">
        <v>185</v>
      </c>
      <c r="B39" s="333" t="s">
        <v>405</v>
      </c>
      <c r="C39" s="294">
        <f t="shared" si="6"/>
        <v>44277</v>
      </c>
      <c r="D39" s="293">
        <f t="shared" si="12"/>
        <v>44277</v>
      </c>
      <c r="E39" s="290">
        <f t="shared" si="13"/>
        <v>44277</v>
      </c>
      <c r="F39" s="293">
        <f t="shared" si="14"/>
        <v>44277</v>
      </c>
      <c r="G39" s="139">
        <f t="shared" si="47"/>
        <v>44278</v>
      </c>
      <c r="H39" s="344">
        <f t="shared" si="51"/>
        <v>44278</v>
      </c>
      <c r="I39" s="350" t="s">
        <v>0</v>
      </c>
      <c r="J39" s="344" t="s">
        <v>0</v>
      </c>
      <c r="K39" s="350" t="s">
        <v>0</v>
      </c>
      <c r="L39" s="344" t="s">
        <v>0</v>
      </c>
      <c r="M39" s="350" t="s">
        <v>0</v>
      </c>
      <c r="N39" s="345" t="s">
        <v>0</v>
      </c>
      <c r="O39" s="351" t="s">
        <v>1</v>
      </c>
      <c r="P39" s="352" t="s">
        <v>0</v>
      </c>
      <c r="Q39" s="343" t="s">
        <v>0</v>
      </c>
      <c r="R39" s="344" t="s">
        <v>0</v>
      </c>
      <c r="S39" s="343" t="s">
        <v>0</v>
      </c>
      <c r="T39" s="344" t="s">
        <v>0</v>
      </c>
      <c r="U39" s="343" t="s">
        <v>0</v>
      </c>
      <c r="V39" s="345" t="s">
        <v>0</v>
      </c>
      <c r="W39" s="353">
        <f>G39+Y39</f>
        <v>44289</v>
      </c>
      <c r="X39" s="344">
        <f t="shared" si="59"/>
        <v>44289</v>
      </c>
      <c r="Y39" s="387">
        <v>11</v>
      </c>
      <c r="Z39" s="405">
        <f>G39+AB39</f>
        <v>44290</v>
      </c>
      <c r="AA39" s="344">
        <f t="shared" si="60"/>
        <v>44290</v>
      </c>
      <c r="AB39" s="387">
        <v>12</v>
      </c>
      <c r="AC39" s="567">
        <f>G39+AE39</f>
        <v>44292</v>
      </c>
      <c r="AD39" s="356">
        <f t="shared" si="61"/>
        <v>44292</v>
      </c>
      <c r="AE39" s="387">
        <v>14</v>
      </c>
      <c r="AF39" s="405" t="s">
        <v>0</v>
      </c>
      <c r="AG39" s="344" t="str">
        <f t="shared" si="5"/>
        <v>-</v>
      </c>
      <c r="AH39" s="387" t="s">
        <v>0</v>
      </c>
      <c r="AI39" s="405">
        <f>G39+AK39</f>
        <v>44293</v>
      </c>
      <c r="AJ39" s="344">
        <f t="shared" si="62"/>
        <v>44293</v>
      </c>
      <c r="AK39" s="387">
        <v>15</v>
      </c>
      <c r="AL39" s="287" t="s">
        <v>2</v>
      </c>
      <c r="AM39" s="170" t="s">
        <v>4</v>
      </c>
      <c r="AN39" s="297"/>
      <c r="AO39" s="287"/>
      <c r="AP39" s="391" t="s">
        <v>3</v>
      </c>
    </row>
    <row r="40" spans="1:47" s="91" customFormat="1" ht="16.5" customHeight="1" thickBot="1" x14ac:dyDescent="0.4">
      <c r="A40" s="284" t="s">
        <v>185</v>
      </c>
      <c r="B40" s="468" t="s">
        <v>405</v>
      </c>
      <c r="C40" s="254">
        <f t="shared" si="6"/>
        <v>44277</v>
      </c>
      <c r="D40" s="253">
        <f t="shared" si="12"/>
        <v>44277</v>
      </c>
      <c r="E40" s="252">
        <f t="shared" si="13"/>
        <v>44277</v>
      </c>
      <c r="F40" s="251">
        <f t="shared" si="14"/>
        <v>44277</v>
      </c>
      <c r="G40" s="178">
        <f t="shared" si="47"/>
        <v>44278</v>
      </c>
      <c r="H40" s="179">
        <f t="shared" si="51"/>
        <v>44278</v>
      </c>
      <c r="I40" s="180">
        <f>G40+6</f>
        <v>44284</v>
      </c>
      <c r="J40" s="179">
        <f>I40</f>
        <v>44284</v>
      </c>
      <c r="K40" s="180" t="s">
        <v>0</v>
      </c>
      <c r="L40" s="179" t="s">
        <v>0</v>
      </c>
      <c r="M40" s="180" t="s">
        <v>0</v>
      </c>
      <c r="N40" s="181" t="s">
        <v>0</v>
      </c>
      <c r="O40" s="377" t="s">
        <v>236</v>
      </c>
      <c r="P40" s="378" t="s">
        <v>406</v>
      </c>
      <c r="Q40" s="178">
        <f>I40+5</f>
        <v>44289</v>
      </c>
      <c r="R40" s="179">
        <f t="shared" ref="R40" si="67">Q40</f>
        <v>44289</v>
      </c>
      <c r="S40" s="178" t="s">
        <v>0</v>
      </c>
      <c r="T40" s="179" t="s">
        <v>0</v>
      </c>
      <c r="U40" s="178" t="s">
        <v>0</v>
      </c>
      <c r="V40" s="181" t="s">
        <v>0</v>
      </c>
      <c r="W40" s="184" t="s">
        <v>0</v>
      </c>
      <c r="X40" s="179" t="s">
        <v>0</v>
      </c>
      <c r="Y40" s="560" t="s">
        <v>0</v>
      </c>
      <c r="Z40" s="556" t="s">
        <v>0</v>
      </c>
      <c r="AA40" s="179" t="s">
        <v>0</v>
      </c>
      <c r="AB40" s="560" t="s">
        <v>0</v>
      </c>
      <c r="AC40" s="568" t="s">
        <v>0</v>
      </c>
      <c r="AD40" s="185" t="s">
        <v>0</v>
      </c>
      <c r="AE40" s="560" t="s">
        <v>0</v>
      </c>
      <c r="AF40" s="556">
        <f>G40+AH40</f>
        <v>44293</v>
      </c>
      <c r="AG40" s="179">
        <f t="shared" si="5"/>
        <v>44293</v>
      </c>
      <c r="AH40" s="560">
        <v>15</v>
      </c>
      <c r="AI40" s="574" t="s">
        <v>0</v>
      </c>
      <c r="AJ40" s="186" t="s">
        <v>0</v>
      </c>
      <c r="AK40" s="578" t="s">
        <v>0</v>
      </c>
      <c r="AL40" s="187" t="s">
        <v>2</v>
      </c>
      <c r="AM40" s="328" t="s">
        <v>4</v>
      </c>
      <c r="AN40" s="250" t="s">
        <v>103</v>
      </c>
      <c r="AO40" s="187"/>
      <c r="AP40" s="392" t="s">
        <v>104</v>
      </c>
    </row>
    <row r="41" spans="1:47" s="91" customFormat="1" ht="17.149999999999999" customHeight="1" x14ac:dyDescent="0.35">
      <c r="A41" s="92" t="s">
        <v>241</v>
      </c>
      <c r="B41" s="93" t="s">
        <v>251</v>
      </c>
      <c r="C41" s="486">
        <f>E41</f>
        <v>44278</v>
      </c>
      <c r="D41" s="487">
        <f>C41</f>
        <v>44278</v>
      </c>
      <c r="E41" s="96">
        <f>G41-2</f>
        <v>44278</v>
      </c>
      <c r="F41" s="95">
        <f>E41</f>
        <v>44278</v>
      </c>
      <c r="G41" s="97">
        <f>G34+7</f>
        <v>44280</v>
      </c>
      <c r="H41" s="98">
        <f>G41</f>
        <v>44280</v>
      </c>
      <c r="I41" s="99" t="s">
        <v>0</v>
      </c>
      <c r="J41" s="98" t="s">
        <v>0</v>
      </c>
      <c r="K41" s="99" t="s">
        <v>0</v>
      </c>
      <c r="L41" s="98" t="s">
        <v>0</v>
      </c>
      <c r="M41" s="99">
        <f>G41+3</f>
        <v>44283</v>
      </c>
      <c r="N41" s="100">
        <f>M41</f>
        <v>44283</v>
      </c>
      <c r="O41" s="101" t="s">
        <v>252</v>
      </c>
      <c r="P41" s="102" t="s">
        <v>253</v>
      </c>
      <c r="Q41" s="114" t="s">
        <v>0</v>
      </c>
      <c r="R41" s="115" t="s">
        <v>0</v>
      </c>
      <c r="S41" s="114" t="s">
        <v>0</v>
      </c>
      <c r="T41" s="115" t="s">
        <v>154</v>
      </c>
      <c r="U41" s="114">
        <f>M41+4</f>
        <v>44287</v>
      </c>
      <c r="V41" s="117">
        <f>U41</f>
        <v>44287</v>
      </c>
      <c r="W41" s="103">
        <f>G41+Y41</f>
        <v>44296</v>
      </c>
      <c r="X41" s="98">
        <f t="shared" ref="X41" si="68">W41</f>
        <v>44296</v>
      </c>
      <c r="Y41" s="558">
        <v>16</v>
      </c>
      <c r="Z41" s="553">
        <f>G41+AB41</f>
        <v>44297</v>
      </c>
      <c r="AA41" s="98">
        <f t="shared" ref="AA41" si="69">Z41</f>
        <v>44297</v>
      </c>
      <c r="AB41" s="558">
        <v>17</v>
      </c>
      <c r="AC41" s="569">
        <f>G41+AE41</f>
        <v>44299</v>
      </c>
      <c r="AD41" s="106">
        <f t="shared" ref="AD41" si="70">AC41</f>
        <v>44299</v>
      </c>
      <c r="AE41" s="558">
        <v>19</v>
      </c>
      <c r="AF41" s="553" t="s">
        <v>0</v>
      </c>
      <c r="AG41" s="98" t="str">
        <f>AF41</f>
        <v>-</v>
      </c>
      <c r="AH41" s="558" t="s">
        <v>0</v>
      </c>
      <c r="AI41" s="575">
        <f>G41+AK41</f>
        <v>44300</v>
      </c>
      <c r="AJ41" s="488">
        <f t="shared" ref="AJ41" si="71">AI41</f>
        <v>44300</v>
      </c>
      <c r="AK41" s="579">
        <v>20</v>
      </c>
      <c r="AL41" s="124" t="s">
        <v>97</v>
      </c>
      <c r="AM41" s="325" t="s">
        <v>4</v>
      </c>
      <c r="AN41" s="126" t="s">
        <v>34</v>
      </c>
      <c r="AO41" s="483"/>
      <c r="AP41" s="90" t="s">
        <v>100</v>
      </c>
    </row>
    <row r="42" spans="1:47" s="91" customFormat="1" ht="17.149999999999999" customHeight="1" x14ac:dyDescent="0.35">
      <c r="A42" s="110" t="s">
        <v>219</v>
      </c>
      <c r="B42" s="111" t="s">
        <v>363</v>
      </c>
      <c r="C42" s="486">
        <f t="shared" ref="C42:C47" si="72">E42</f>
        <v>44288</v>
      </c>
      <c r="D42" s="487">
        <f t="shared" ref="D42:D47" si="73">C42</f>
        <v>44288</v>
      </c>
      <c r="E42" s="96">
        <f t="shared" ref="E42:E47" si="74">G42-1</f>
        <v>44288</v>
      </c>
      <c r="F42" s="112">
        <f t="shared" ref="F42:F47" si="75">E42</f>
        <v>44288</v>
      </c>
      <c r="G42" s="97">
        <f t="shared" si="47"/>
        <v>44289</v>
      </c>
      <c r="H42" s="115">
        <f t="shared" ref="H42:H47" si="76">G42</f>
        <v>44289</v>
      </c>
      <c r="I42" s="116" t="s">
        <v>0</v>
      </c>
      <c r="J42" s="115" t="str">
        <f>I42</f>
        <v>-</v>
      </c>
      <c r="K42" s="99">
        <f>G42+5</f>
        <v>44294</v>
      </c>
      <c r="L42" s="115">
        <f>K42</f>
        <v>44294</v>
      </c>
      <c r="M42" s="116" t="s">
        <v>0</v>
      </c>
      <c r="N42" s="117" t="str">
        <f>M42</f>
        <v>-</v>
      </c>
      <c r="O42" s="118" t="s">
        <v>258</v>
      </c>
      <c r="P42" s="119" t="s">
        <v>373</v>
      </c>
      <c r="Q42" s="114" t="s">
        <v>0</v>
      </c>
      <c r="R42" s="115" t="str">
        <f t="shared" ref="R42:R43" si="77">Q42</f>
        <v>-</v>
      </c>
      <c r="S42" s="114">
        <f>K42+1</f>
        <v>44295</v>
      </c>
      <c r="T42" s="115">
        <f>S42</f>
        <v>44295</v>
      </c>
      <c r="U42" s="114" t="s">
        <v>0</v>
      </c>
      <c r="V42" s="117" t="str">
        <f t="shared" ref="V42:V44" si="78">U42</f>
        <v>-</v>
      </c>
      <c r="W42" s="120">
        <f>G42+Y42</f>
        <v>44298</v>
      </c>
      <c r="X42" s="115">
        <f t="shared" ref="X42:X46" si="79">W42</f>
        <v>44298</v>
      </c>
      <c r="Y42" s="533">
        <v>9</v>
      </c>
      <c r="Z42" s="495">
        <f>G42+AB42</f>
        <v>44299</v>
      </c>
      <c r="AA42" s="115">
        <f t="shared" ref="AA42:AA46" si="80">Z42</f>
        <v>44299</v>
      </c>
      <c r="AB42" s="533">
        <v>10</v>
      </c>
      <c r="AC42" s="495">
        <f>G42+AE42</f>
        <v>44301</v>
      </c>
      <c r="AD42" s="115">
        <f t="shared" ref="AD42:AD46" si="81">AC42</f>
        <v>44301</v>
      </c>
      <c r="AE42" s="533">
        <v>12</v>
      </c>
      <c r="AF42" s="553" t="s">
        <v>108</v>
      </c>
      <c r="AG42" s="98" t="str">
        <f t="shared" ref="AG42:AG47" si="82">AF42</f>
        <v xml:space="preserve"> </v>
      </c>
      <c r="AH42" s="558" t="s">
        <v>0</v>
      </c>
      <c r="AI42" s="495" t="s">
        <v>0</v>
      </c>
      <c r="AJ42" s="115" t="str">
        <f t="shared" ref="AJ42:AJ46" si="83">AI42</f>
        <v>-</v>
      </c>
      <c r="AK42" s="533" t="s">
        <v>0</v>
      </c>
      <c r="AL42" s="124" t="s">
        <v>35</v>
      </c>
      <c r="AM42" s="325" t="s">
        <v>4</v>
      </c>
      <c r="AN42" s="126" t="s">
        <v>5</v>
      </c>
      <c r="AO42" s="124"/>
      <c r="AP42" s="109" t="s">
        <v>105</v>
      </c>
    </row>
    <row r="43" spans="1:47" s="91" customFormat="1" ht="17.149999999999999" customHeight="1" x14ac:dyDescent="0.35">
      <c r="A43" s="110" t="s">
        <v>219</v>
      </c>
      <c r="B43" s="111" t="s">
        <v>363</v>
      </c>
      <c r="C43" s="486">
        <f t="shared" si="72"/>
        <v>44288</v>
      </c>
      <c r="D43" s="487">
        <f t="shared" si="73"/>
        <v>44288</v>
      </c>
      <c r="E43" s="96">
        <f t="shared" si="74"/>
        <v>44288</v>
      </c>
      <c r="F43" s="112">
        <f t="shared" si="75"/>
        <v>44288</v>
      </c>
      <c r="G43" s="97">
        <f t="shared" si="47"/>
        <v>44289</v>
      </c>
      <c r="H43" s="115">
        <f t="shared" si="76"/>
        <v>44289</v>
      </c>
      <c r="I43" s="116" t="s">
        <v>0</v>
      </c>
      <c r="J43" s="115" t="s">
        <v>0</v>
      </c>
      <c r="K43" s="99">
        <f>G43+5</f>
        <v>44294</v>
      </c>
      <c r="L43" s="115">
        <f>K43</f>
        <v>44294</v>
      </c>
      <c r="M43" s="116" t="s">
        <v>0</v>
      </c>
      <c r="N43" s="117" t="s">
        <v>0</v>
      </c>
      <c r="O43" s="118" t="s">
        <v>376</v>
      </c>
      <c r="P43" s="119" t="s">
        <v>383</v>
      </c>
      <c r="Q43" s="114" t="s">
        <v>0</v>
      </c>
      <c r="R43" s="115" t="str">
        <f t="shared" si="77"/>
        <v>-</v>
      </c>
      <c r="S43" s="114">
        <f>K43+1</f>
        <v>44295</v>
      </c>
      <c r="T43" s="115">
        <f t="shared" ref="T43" si="84">S43</f>
        <v>44295</v>
      </c>
      <c r="U43" s="114" t="s">
        <v>0</v>
      </c>
      <c r="V43" s="117" t="str">
        <f t="shared" si="78"/>
        <v>-</v>
      </c>
      <c r="W43" s="120" t="s">
        <v>0</v>
      </c>
      <c r="X43" s="115" t="str">
        <f t="shared" si="79"/>
        <v>-</v>
      </c>
      <c r="Y43" s="533" t="s">
        <v>0</v>
      </c>
      <c r="Z43" s="495" t="s">
        <v>0</v>
      </c>
      <c r="AA43" s="115" t="str">
        <f t="shared" si="80"/>
        <v>-</v>
      </c>
      <c r="AB43" s="533" t="s">
        <v>0</v>
      </c>
      <c r="AC43" s="495" t="s">
        <v>0</v>
      </c>
      <c r="AD43" s="115" t="str">
        <f t="shared" si="81"/>
        <v>-</v>
      </c>
      <c r="AE43" s="533" t="s">
        <v>0</v>
      </c>
      <c r="AF43" s="553">
        <f>G43+AH43</f>
        <v>44305</v>
      </c>
      <c r="AG43" s="98">
        <f t="shared" si="82"/>
        <v>44305</v>
      </c>
      <c r="AH43" s="558">
        <v>16</v>
      </c>
      <c r="AI43" s="495">
        <f>G43+AK43</f>
        <v>44305</v>
      </c>
      <c r="AJ43" s="115">
        <f t="shared" si="83"/>
        <v>44305</v>
      </c>
      <c r="AK43" s="533">
        <v>16</v>
      </c>
      <c r="AL43" s="124" t="s">
        <v>35</v>
      </c>
      <c r="AM43" s="325" t="s">
        <v>4</v>
      </c>
      <c r="AN43" s="126" t="s">
        <v>5</v>
      </c>
      <c r="AO43" s="124"/>
      <c r="AP43" s="128" t="s">
        <v>106</v>
      </c>
    </row>
    <row r="44" spans="1:47" s="91" customFormat="1" ht="17.149999999999999" customHeight="1" x14ac:dyDescent="0.35">
      <c r="A44" s="110" t="s">
        <v>245</v>
      </c>
      <c r="B44" s="111" t="s">
        <v>397</v>
      </c>
      <c r="C44" s="486">
        <f t="shared" si="72"/>
        <v>44283</v>
      </c>
      <c r="D44" s="487">
        <f t="shared" si="73"/>
        <v>44283</v>
      </c>
      <c r="E44" s="96">
        <f t="shared" si="74"/>
        <v>44283</v>
      </c>
      <c r="F44" s="112">
        <f t="shared" si="75"/>
        <v>44283</v>
      </c>
      <c r="G44" s="97">
        <f t="shared" si="47"/>
        <v>44284</v>
      </c>
      <c r="H44" s="115">
        <f t="shared" si="76"/>
        <v>44284</v>
      </c>
      <c r="I44" s="116" t="s">
        <v>0</v>
      </c>
      <c r="J44" s="115" t="s">
        <v>0</v>
      </c>
      <c r="K44" s="99" t="s">
        <v>0</v>
      </c>
      <c r="L44" s="115" t="s">
        <v>0</v>
      </c>
      <c r="M44" s="99">
        <f>G44+3</f>
        <v>44287</v>
      </c>
      <c r="N44" s="117">
        <f>M44</f>
        <v>44287</v>
      </c>
      <c r="O44" s="101" t="s">
        <v>259</v>
      </c>
      <c r="P44" s="102" t="s">
        <v>396</v>
      </c>
      <c r="Q44" s="114" t="s">
        <v>0</v>
      </c>
      <c r="R44" s="115" t="s">
        <v>0</v>
      </c>
      <c r="S44" s="114" t="s">
        <v>0</v>
      </c>
      <c r="T44" s="115" t="s">
        <v>0</v>
      </c>
      <c r="U44" s="114">
        <f>M44+6</f>
        <v>44293</v>
      </c>
      <c r="V44" s="117">
        <f t="shared" si="78"/>
        <v>44293</v>
      </c>
      <c r="W44" s="120">
        <f>G44+Y44</f>
        <v>44304</v>
      </c>
      <c r="X44" s="115">
        <f t="shared" si="79"/>
        <v>44304</v>
      </c>
      <c r="Y44" s="533">
        <v>20</v>
      </c>
      <c r="Z44" s="495">
        <f>G44+AB44</f>
        <v>44305</v>
      </c>
      <c r="AA44" s="115">
        <f t="shared" si="80"/>
        <v>44305</v>
      </c>
      <c r="AB44" s="533">
        <v>21</v>
      </c>
      <c r="AC44" s="569">
        <f>G44+AE44</f>
        <v>44306</v>
      </c>
      <c r="AD44" s="106">
        <f t="shared" si="81"/>
        <v>44306</v>
      </c>
      <c r="AE44" s="558">
        <v>22</v>
      </c>
      <c r="AF44" s="553" t="s">
        <v>0</v>
      </c>
      <c r="AG44" s="98" t="str">
        <f t="shared" si="82"/>
        <v>-</v>
      </c>
      <c r="AH44" s="558" t="s">
        <v>0</v>
      </c>
      <c r="AI44" s="553">
        <f>G44+AK44</f>
        <v>44307</v>
      </c>
      <c r="AJ44" s="98">
        <f t="shared" si="83"/>
        <v>44307</v>
      </c>
      <c r="AK44" s="558">
        <v>23</v>
      </c>
      <c r="AL44" s="124" t="s">
        <v>97</v>
      </c>
      <c r="AM44" s="325" t="s">
        <v>4</v>
      </c>
      <c r="AN44" s="482" t="s">
        <v>34</v>
      </c>
      <c r="AO44" s="124"/>
      <c r="AP44" s="128" t="s">
        <v>132</v>
      </c>
    </row>
    <row r="45" spans="1:47" s="91" customFormat="1" ht="17.149999999999999" customHeight="1" x14ac:dyDescent="0.35">
      <c r="A45" s="110" t="s">
        <v>245</v>
      </c>
      <c r="B45" s="111" t="s">
        <v>397</v>
      </c>
      <c r="C45" s="486">
        <f t="shared" si="72"/>
        <v>44283</v>
      </c>
      <c r="D45" s="487">
        <f t="shared" si="73"/>
        <v>44283</v>
      </c>
      <c r="E45" s="96">
        <f t="shared" si="74"/>
        <v>44283</v>
      </c>
      <c r="F45" s="112">
        <f t="shared" si="75"/>
        <v>44283</v>
      </c>
      <c r="G45" s="97">
        <f t="shared" si="47"/>
        <v>44284</v>
      </c>
      <c r="H45" s="115">
        <f t="shared" si="76"/>
        <v>44284</v>
      </c>
      <c r="I45" s="116" t="s">
        <v>0</v>
      </c>
      <c r="J45" s="115" t="s">
        <v>0</v>
      </c>
      <c r="K45" s="99" t="s">
        <v>0</v>
      </c>
      <c r="L45" s="115" t="s">
        <v>0</v>
      </c>
      <c r="M45" s="99">
        <f>G45+3</f>
        <v>44287</v>
      </c>
      <c r="N45" s="117">
        <f>M45</f>
        <v>44287</v>
      </c>
      <c r="O45" s="101" t="s">
        <v>259</v>
      </c>
      <c r="P45" s="102" t="s">
        <v>396</v>
      </c>
      <c r="Q45" s="114" t="s">
        <v>0</v>
      </c>
      <c r="R45" s="115" t="s">
        <v>0</v>
      </c>
      <c r="S45" s="114" t="s">
        <v>0</v>
      </c>
      <c r="T45" s="115" t="s">
        <v>0</v>
      </c>
      <c r="U45" s="114">
        <f>M45+5</f>
        <v>44292</v>
      </c>
      <c r="V45" s="117">
        <f>U45</f>
        <v>44292</v>
      </c>
      <c r="W45" s="120" t="s">
        <v>0</v>
      </c>
      <c r="X45" s="115" t="str">
        <f t="shared" si="79"/>
        <v>-</v>
      </c>
      <c r="Y45" s="533"/>
      <c r="Z45" s="495" t="s">
        <v>0</v>
      </c>
      <c r="AA45" s="115" t="str">
        <f t="shared" si="80"/>
        <v>-</v>
      </c>
      <c r="AB45" s="533" t="s">
        <v>0</v>
      </c>
      <c r="AC45" s="569" t="s">
        <v>0</v>
      </c>
      <c r="AD45" s="106" t="str">
        <f t="shared" si="81"/>
        <v>-</v>
      </c>
      <c r="AE45" s="558" t="s">
        <v>0</v>
      </c>
      <c r="AF45" s="553">
        <f>G45+AH45</f>
        <v>44305</v>
      </c>
      <c r="AG45" s="98">
        <f t="shared" si="82"/>
        <v>44305</v>
      </c>
      <c r="AH45" s="558">
        <v>21</v>
      </c>
      <c r="AI45" s="553" t="s">
        <v>0</v>
      </c>
      <c r="AJ45" s="98" t="str">
        <f t="shared" si="83"/>
        <v>-</v>
      </c>
      <c r="AK45" s="558" t="s">
        <v>0</v>
      </c>
      <c r="AL45" s="124" t="s">
        <v>97</v>
      </c>
      <c r="AM45" s="325" t="s">
        <v>4</v>
      </c>
      <c r="AN45" s="126" t="s">
        <v>34</v>
      </c>
      <c r="AO45" s="124"/>
      <c r="AP45" s="109" t="s">
        <v>130</v>
      </c>
    </row>
    <row r="46" spans="1:47" s="361" customFormat="1" ht="17.149999999999999" customHeight="1" x14ac:dyDescent="0.35">
      <c r="A46" s="276" t="s">
        <v>185</v>
      </c>
      <c r="B46" s="334" t="s">
        <v>405</v>
      </c>
      <c r="C46" s="275">
        <f t="shared" si="72"/>
        <v>44284</v>
      </c>
      <c r="D46" s="274">
        <f t="shared" si="73"/>
        <v>44284</v>
      </c>
      <c r="E46" s="272">
        <f t="shared" si="74"/>
        <v>44284</v>
      </c>
      <c r="F46" s="274">
        <f t="shared" si="75"/>
        <v>44284</v>
      </c>
      <c r="G46" s="188">
        <f t="shared" si="47"/>
        <v>44285</v>
      </c>
      <c r="H46" s="339">
        <f t="shared" si="76"/>
        <v>44285</v>
      </c>
      <c r="I46" s="340" t="s">
        <v>0</v>
      </c>
      <c r="J46" s="339" t="s">
        <v>0</v>
      </c>
      <c r="K46" s="340" t="s">
        <v>0</v>
      </c>
      <c r="L46" s="339" t="s">
        <v>0</v>
      </c>
      <c r="M46" s="340" t="s">
        <v>0</v>
      </c>
      <c r="N46" s="346" t="s">
        <v>0</v>
      </c>
      <c r="O46" s="341" t="s">
        <v>1</v>
      </c>
      <c r="P46" s="342" t="s">
        <v>0</v>
      </c>
      <c r="Q46" s="337" t="s">
        <v>0</v>
      </c>
      <c r="R46" s="339" t="s">
        <v>0</v>
      </c>
      <c r="S46" s="337" t="s">
        <v>0</v>
      </c>
      <c r="T46" s="339" t="s">
        <v>0</v>
      </c>
      <c r="U46" s="337" t="s">
        <v>0</v>
      </c>
      <c r="V46" s="346" t="s">
        <v>0</v>
      </c>
      <c r="W46" s="347">
        <f>G46+Y46</f>
        <v>44296</v>
      </c>
      <c r="X46" s="339">
        <f t="shared" si="79"/>
        <v>44296</v>
      </c>
      <c r="Y46" s="388">
        <v>11</v>
      </c>
      <c r="Z46" s="404">
        <f>G46+AB46</f>
        <v>44297</v>
      </c>
      <c r="AA46" s="339">
        <f t="shared" si="80"/>
        <v>44297</v>
      </c>
      <c r="AB46" s="388">
        <v>12</v>
      </c>
      <c r="AC46" s="570">
        <f>G46+AE46</f>
        <v>44299</v>
      </c>
      <c r="AD46" s="370">
        <f t="shared" si="81"/>
        <v>44299</v>
      </c>
      <c r="AE46" s="388">
        <v>14</v>
      </c>
      <c r="AF46" s="404" t="s">
        <v>0</v>
      </c>
      <c r="AG46" s="339" t="str">
        <f t="shared" si="82"/>
        <v>-</v>
      </c>
      <c r="AH46" s="388" t="s">
        <v>0</v>
      </c>
      <c r="AI46" s="404">
        <f>G46+AK46</f>
        <v>44300</v>
      </c>
      <c r="AJ46" s="339">
        <f t="shared" si="83"/>
        <v>44300</v>
      </c>
      <c r="AK46" s="388">
        <v>15</v>
      </c>
      <c r="AL46" s="269" t="s">
        <v>2</v>
      </c>
      <c r="AM46" s="125" t="s">
        <v>4</v>
      </c>
      <c r="AN46" s="464"/>
      <c r="AO46" s="269"/>
      <c r="AP46" s="47" t="s">
        <v>3</v>
      </c>
    </row>
    <row r="47" spans="1:47" ht="17.149999999999999" customHeight="1" thickBot="1" x14ac:dyDescent="0.25">
      <c r="A47" s="194" t="s">
        <v>185</v>
      </c>
      <c r="B47" s="489" t="s">
        <v>405</v>
      </c>
      <c r="C47" s="490">
        <f t="shared" si="72"/>
        <v>44284</v>
      </c>
      <c r="D47" s="491">
        <f t="shared" si="73"/>
        <v>44284</v>
      </c>
      <c r="E47" s="247">
        <f t="shared" si="74"/>
        <v>44284</v>
      </c>
      <c r="F47" s="246">
        <f t="shared" si="75"/>
        <v>44284</v>
      </c>
      <c r="G47" s="131">
        <f t="shared" si="47"/>
        <v>44285</v>
      </c>
      <c r="H47" s="132">
        <f t="shared" si="76"/>
        <v>44285</v>
      </c>
      <c r="I47" s="133">
        <f>G47+6</f>
        <v>44291</v>
      </c>
      <c r="J47" s="132">
        <f>I47</f>
        <v>44291</v>
      </c>
      <c r="K47" s="133" t="s">
        <v>0</v>
      </c>
      <c r="L47" s="132" t="s">
        <v>0</v>
      </c>
      <c r="M47" s="133" t="s">
        <v>0</v>
      </c>
      <c r="N47" s="134" t="s">
        <v>0</v>
      </c>
      <c r="O47" s="198" t="s">
        <v>401</v>
      </c>
      <c r="P47" s="384" t="s">
        <v>406</v>
      </c>
      <c r="Q47" s="131">
        <f>I47+5</f>
        <v>44296</v>
      </c>
      <c r="R47" s="132">
        <f t="shared" ref="R47" si="85">Q47</f>
        <v>44296</v>
      </c>
      <c r="S47" s="131" t="s">
        <v>0</v>
      </c>
      <c r="T47" s="132" t="s">
        <v>0</v>
      </c>
      <c r="U47" s="131" t="s">
        <v>0</v>
      </c>
      <c r="V47" s="134" t="s">
        <v>0</v>
      </c>
      <c r="W47" s="135" t="s">
        <v>0</v>
      </c>
      <c r="X47" s="132" t="s">
        <v>0</v>
      </c>
      <c r="Y47" s="257" t="s">
        <v>0</v>
      </c>
      <c r="Z47" s="554" t="s">
        <v>0</v>
      </c>
      <c r="AA47" s="132" t="s">
        <v>0</v>
      </c>
      <c r="AB47" s="257" t="s">
        <v>0</v>
      </c>
      <c r="AC47" s="564" t="s">
        <v>0</v>
      </c>
      <c r="AD47" s="136" t="s">
        <v>0</v>
      </c>
      <c r="AE47" s="257" t="s">
        <v>0</v>
      </c>
      <c r="AF47" s="554">
        <f>G47+AH47</f>
        <v>44300</v>
      </c>
      <c r="AG47" s="132">
        <f t="shared" si="82"/>
        <v>44300</v>
      </c>
      <c r="AH47" s="257">
        <v>15</v>
      </c>
      <c r="AI47" s="576" t="s">
        <v>0</v>
      </c>
      <c r="AJ47" s="492" t="s">
        <v>0</v>
      </c>
      <c r="AK47" s="580" t="s">
        <v>0</v>
      </c>
      <c r="AL47" s="137" t="s">
        <v>2</v>
      </c>
      <c r="AM47" s="331" t="s">
        <v>4</v>
      </c>
      <c r="AN47" s="493" t="s">
        <v>103</v>
      </c>
      <c r="AO47" s="137"/>
      <c r="AP47" s="138" t="s">
        <v>104</v>
      </c>
    </row>
    <row r="48" spans="1:47" s="91" customFormat="1" ht="17.149999999999999" customHeight="1" x14ac:dyDescent="0.35">
      <c r="A48" s="142" t="s">
        <v>245</v>
      </c>
      <c r="B48" s="143" t="s">
        <v>254</v>
      </c>
      <c r="C48" s="144">
        <f>E48</f>
        <v>44286</v>
      </c>
      <c r="D48" s="145">
        <f>C48</f>
        <v>44286</v>
      </c>
      <c r="E48" s="146">
        <f>G48-1</f>
        <v>44286</v>
      </c>
      <c r="F48" s="147">
        <f>E48</f>
        <v>44286</v>
      </c>
      <c r="G48" s="148">
        <f>G41+7</f>
        <v>44287</v>
      </c>
      <c r="H48" s="149">
        <f>G48</f>
        <v>44287</v>
      </c>
      <c r="I48" s="150" t="s">
        <v>0</v>
      </c>
      <c r="J48" s="149" t="s">
        <v>0</v>
      </c>
      <c r="K48" s="150" t="s">
        <v>0</v>
      </c>
      <c r="L48" s="149" t="s">
        <v>0</v>
      </c>
      <c r="M48" s="150">
        <f>G48+3</f>
        <v>44290</v>
      </c>
      <c r="N48" s="151">
        <f>M48</f>
        <v>44290</v>
      </c>
      <c r="O48" s="152" t="s">
        <v>224</v>
      </c>
      <c r="P48" s="153" t="s">
        <v>234</v>
      </c>
      <c r="Q48" s="162" t="s">
        <v>0</v>
      </c>
      <c r="R48" s="163" t="s">
        <v>0</v>
      </c>
      <c r="S48" s="162" t="s">
        <v>0</v>
      </c>
      <c r="T48" s="163" t="s">
        <v>24</v>
      </c>
      <c r="U48" s="162">
        <f>M48+4</f>
        <v>44294</v>
      </c>
      <c r="V48" s="164">
        <f>U48</f>
        <v>44294</v>
      </c>
      <c r="W48" s="154">
        <f>G48+Y48</f>
        <v>44303</v>
      </c>
      <c r="X48" s="149">
        <f>W48</f>
        <v>44303</v>
      </c>
      <c r="Y48" s="559">
        <v>16</v>
      </c>
      <c r="Z48" s="555">
        <f>G48+AB48</f>
        <v>44304</v>
      </c>
      <c r="AA48" s="149">
        <f>Z48</f>
        <v>44304</v>
      </c>
      <c r="AB48" s="559">
        <v>17</v>
      </c>
      <c r="AC48" s="566">
        <f>G48+AE48</f>
        <v>44306</v>
      </c>
      <c r="AD48" s="157">
        <f>AC48</f>
        <v>44306</v>
      </c>
      <c r="AE48" s="559">
        <v>19</v>
      </c>
      <c r="AF48" s="555" t="s">
        <v>0</v>
      </c>
      <c r="AG48" s="149" t="str">
        <f>AF48</f>
        <v>-</v>
      </c>
      <c r="AH48" s="559" t="s">
        <v>0</v>
      </c>
      <c r="AI48" s="577">
        <f>G48+AK48</f>
        <v>44307</v>
      </c>
      <c r="AJ48" s="158">
        <f>AI48</f>
        <v>44307</v>
      </c>
      <c r="AK48" s="581">
        <v>20</v>
      </c>
      <c r="AL48" s="169" t="s">
        <v>97</v>
      </c>
      <c r="AM48" s="327" t="s">
        <v>4</v>
      </c>
      <c r="AN48" s="171" t="s">
        <v>34</v>
      </c>
      <c r="AO48" s="192"/>
      <c r="AP48" s="390" t="s">
        <v>100</v>
      </c>
    </row>
    <row r="49" spans="1:42" s="91" customFormat="1" ht="17.149999999999999" customHeight="1" x14ac:dyDescent="0.35">
      <c r="A49" s="160" t="s">
        <v>220</v>
      </c>
      <c r="B49" s="161" t="s">
        <v>364</v>
      </c>
      <c r="C49" s="144">
        <f t="shared" ref="C49:C54" si="86">E49</f>
        <v>44295</v>
      </c>
      <c r="D49" s="145">
        <f t="shared" ref="D49:D54" si="87">C49</f>
        <v>44295</v>
      </c>
      <c r="E49" s="146">
        <f t="shared" ref="E49:E54" si="88">G49-1</f>
        <v>44295</v>
      </c>
      <c r="F49" s="174">
        <f t="shared" ref="F49:F54" si="89">E49</f>
        <v>44295</v>
      </c>
      <c r="G49" s="148">
        <f t="shared" si="47"/>
        <v>44296</v>
      </c>
      <c r="H49" s="163">
        <f t="shared" ref="H49:H54" si="90">G49</f>
        <v>44296</v>
      </c>
      <c r="I49" s="175" t="s">
        <v>0</v>
      </c>
      <c r="J49" s="163" t="str">
        <f>I49</f>
        <v>-</v>
      </c>
      <c r="K49" s="150">
        <f>G49+5</f>
        <v>44301</v>
      </c>
      <c r="L49" s="163">
        <f>K49</f>
        <v>44301</v>
      </c>
      <c r="M49" s="175" t="s">
        <v>0</v>
      </c>
      <c r="N49" s="164" t="str">
        <f>M49</f>
        <v>-</v>
      </c>
      <c r="O49" s="176" t="s">
        <v>367</v>
      </c>
      <c r="P49" s="177" t="s">
        <v>374</v>
      </c>
      <c r="Q49" s="162" t="s">
        <v>0</v>
      </c>
      <c r="R49" s="163" t="str">
        <f t="shared" ref="R49:R50" si="91">Q49</f>
        <v>-</v>
      </c>
      <c r="S49" s="162">
        <f>K49+1</f>
        <v>44302</v>
      </c>
      <c r="T49" s="163">
        <f>S49</f>
        <v>44302</v>
      </c>
      <c r="U49" s="162" t="s">
        <v>0</v>
      </c>
      <c r="V49" s="164" t="str">
        <f t="shared" ref="V49:V51" si="92">U49</f>
        <v>-</v>
      </c>
      <c r="W49" s="165">
        <f>G49+Y49</f>
        <v>44305</v>
      </c>
      <c r="X49" s="163">
        <f t="shared" ref="X49:X53" si="93">W49</f>
        <v>44305</v>
      </c>
      <c r="Y49" s="561">
        <v>9</v>
      </c>
      <c r="Z49" s="506">
        <f>G49+AB49</f>
        <v>44306</v>
      </c>
      <c r="AA49" s="163">
        <f t="shared" ref="AA49:AA53" si="94">Z49</f>
        <v>44306</v>
      </c>
      <c r="AB49" s="561">
        <v>10</v>
      </c>
      <c r="AC49" s="506">
        <f>G49+AE49</f>
        <v>44308</v>
      </c>
      <c r="AD49" s="163">
        <f t="shared" ref="AD49:AD53" si="95">AC49</f>
        <v>44308</v>
      </c>
      <c r="AE49" s="561">
        <v>12</v>
      </c>
      <c r="AF49" s="555" t="s">
        <v>108</v>
      </c>
      <c r="AG49" s="149" t="str">
        <f t="shared" ref="AG49:AG54" si="96">AF49</f>
        <v xml:space="preserve"> </v>
      </c>
      <c r="AH49" s="559" t="s">
        <v>0</v>
      </c>
      <c r="AI49" s="506" t="s">
        <v>0</v>
      </c>
      <c r="AJ49" s="163" t="str">
        <f t="shared" ref="AJ49:AJ53" si="97">AI49</f>
        <v>-</v>
      </c>
      <c r="AK49" s="561" t="s">
        <v>0</v>
      </c>
      <c r="AL49" s="169" t="s">
        <v>35</v>
      </c>
      <c r="AM49" s="327" t="s">
        <v>4</v>
      </c>
      <c r="AN49" s="171" t="s">
        <v>5</v>
      </c>
      <c r="AO49" s="169"/>
      <c r="AP49" s="141" t="s">
        <v>105</v>
      </c>
    </row>
    <row r="50" spans="1:42" s="91" customFormat="1" ht="17.149999999999999" customHeight="1" x14ac:dyDescent="0.35">
      <c r="A50" s="160" t="s">
        <v>220</v>
      </c>
      <c r="B50" s="161" t="s">
        <v>364</v>
      </c>
      <c r="C50" s="144">
        <f t="shared" si="86"/>
        <v>44295</v>
      </c>
      <c r="D50" s="145">
        <f t="shared" si="87"/>
        <v>44295</v>
      </c>
      <c r="E50" s="146">
        <f t="shared" si="88"/>
        <v>44295</v>
      </c>
      <c r="F50" s="174">
        <f t="shared" si="89"/>
        <v>44295</v>
      </c>
      <c r="G50" s="148">
        <f t="shared" si="47"/>
        <v>44296</v>
      </c>
      <c r="H50" s="163">
        <f t="shared" si="90"/>
        <v>44296</v>
      </c>
      <c r="I50" s="175" t="s">
        <v>0</v>
      </c>
      <c r="J50" s="163" t="s">
        <v>0</v>
      </c>
      <c r="K50" s="150">
        <f>G50+5</f>
        <v>44301</v>
      </c>
      <c r="L50" s="163">
        <f>K50</f>
        <v>44301</v>
      </c>
      <c r="M50" s="175" t="s">
        <v>0</v>
      </c>
      <c r="N50" s="164" t="s">
        <v>0</v>
      </c>
      <c r="O50" s="176" t="s">
        <v>378</v>
      </c>
      <c r="P50" s="177" t="s">
        <v>384</v>
      </c>
      <c r="Q50" s="162" t="s">
        <v>0</v>
      </c>
      <c r="R50" s="163" t="str">
        <f t="shared" si="91"/>
        <v>-</v>
      </c>
      <c r="S50" s="162">
        <f>K50+1</f>
        <v>44302</v>
      </c>
      <c r="T50" s="163">
        <f t="shared" ref="T50" si="98">S50</f>
        <v>44302</v>
      </c>
      <c r="U50" s="162" t="s">
        <v>0</v>
      </c>
      <c r="V50" s="164" t="str">
        <f t="shared" si="92"/>
        <v>-</v>
      </c>
      <c r="W50" s="165" t="s">
        <v>0</v>
      </c>
      <c r="X50" s="163" t="str">
        <f t="shared" si="93"/>
        <v>-</v>
      </c>
      <c r="Y50" s="561" t="s">
        <v>0</v>
      </c>
      <c r="Z50" s="506" t="s">
        <v>0</v>
      </c>
      <c r="AA50" s="163" t="str">
        <f t="shared" si="94"/>
        <v>-</v>
      </c>
      <c r="AB50" s="561" t="s">
        <v>0</v>
      </c>
      <c r="AC50" s="506" t="s">
        <v>0</v>
      </c>
      <c r="AD50" s="163" t="str">
        <f t="shared" si="95"/>
        <v>-</v>
      </c>
      <c r="AE50" s="561" t="s">
        <v>0</v>
      </c>
      <c r="AF50" s="555">
        <f>G50+AH50</f>
        <v>44312</v>
      </c>
      <c r="AG50" s="149">
        <f t="shared" si="96"/>
        <v>44312</v>
      </c>
      <c r="AH50" s="559">
        <v>16</v>
      </c>
      <c r="AI50" s="506">
        <f>G50+AK50</f>
        <v>44312</v>
      </c>
      <c r="AJ50" s="163">
        <f t="shared" si="97"/>
        <v>44312</v>
      </c>
      <c r="AK50" s="561">
        <v>16</v>
      </c>
      <c r="AL50" s="169" t="s">
        <v>35</v>
      </c>
      <c r="AM50" s="327" t="s">
        <v>4</v>
      </c>
      <c r="AN50" s="171" t="s">
        <v>5</v>
      </c>
      <c r="AO50" s="169"/>
      <c r="AP50" s="173" t="s">
        <v>106</v>
      </c>
    </row>
    <row r="51" spans="1:42" s="91" customFormat="1" ht="17.149999999999999" customHeight="1" x14ac:dyDescent="0.35">
      <c r="A51" s="160" t="s">
        <v>184</v>
      </c>
      <c r="B51" s="161" t="s">
        <v>398</v>
      </c>
      <c r="C51" s="144">
        <f t="shared" si="86"/>
        <v>44290</v>
      </c>
      <c r="D51" s="145">
        <f t="shared" si="87"/>
        <v>44290</v>
      </c>
      <c r="E51" s="146">
        <f t="shared" si="88"/>
        <v>44290</v>
      </c>
      <c r="F51" s="174">
        <f t="shared" si="89"/>
        <v>44290</v>
      </c>
      <c r="G51" s="148">
        <f t="shared" si="47"/>
        <v>44291</v>
      </c>
      <c r="H51" s="163">
        <f t="shared" si="90"/>
        <v>44291</v>
      </c>
      <c r="I51" s="175" t="s">
        <v>0</v>
      </c>
      <c r="J51" s="163" t="s">
        <v>0</v>
      </c>
      <c r="K51" s="150" t="s">
        <v>0</v>
      </c>
      <c r="L51" s="163" t="s">
        <v>0</v>
      </c>
      <c r="M51" s="150">
        <f>G51+3</f>
        <v>44294</v>
      </c>
      <c r="N51" s="164">
        <f>M51</f>
        <v>44294</v>
      </c>
      <c r="O51" s="152" t="s">
        <v>395</v>
      </c>
      <c r="P51" s="153" t="s">
        <v>396</v>
      </c>
      <c r="Q51" s="162" t="s">
        <v>0</v>
      </c>
      <c r="R51" s="163" t="s">
        <v>0</v>
      </c>
      <c r="S51" s="162" t="s">
        <v>0</v>
      </c>
      <c r="T51" s="163" t="s">
        <v>0</v>
      </c>
      <c r="U51" s="162">
        <f>M51+6</f>
        <v>44300</v>
      </c>
      <c r="V51" s="164">
        <f t="shared" si="92"/>
        <v>44300</v>
      </c>
      <c r="W51" s="165">
        <f>G51+Y51</f>
        <v>44311</v>
      </c>
      <c r="X51" s="163">
        <f t="shared" si="93"/>
        <v>44311</v>
      </c>
      <c r="Y51" s="561">
        <v>20</v>
      </c>
      <c r="Z51" s="506">
        <f>G51+AB51</f>
        <v>44312</v>
      </c>
      <c r="AA51" s="163">
        <f t="shared" si="94"/>
        <v>44312</v>
      </c>
      <c r="AB51" s="561">
        <v>21</v>
      </c>
      <c r="AC51" s="566">
        <f>G51+AE51</f>
        <v>44313</v>
      </c>
      <c r="AD51" s="157">
        <f t="shared" si="95"/>
        <v>44313</v>
      </c>
      <c r="AE51" s="559">
        <v>22</v>
      </c>
      <c r="AF51" s="555" t="s">
        <v>0</v>
      </c>
      <c r="AG51" s="149" t="str">
        <f t="shared" si="96"/>
        <v>-</v>
      </c>
      <c r="AH51" s="559" t="s">
        <v>0</v>
      </c>
      <c r="AI51" s="555">
        <f>G51+AK51</f>
        <v>44314</v>
      </c>
      <c r="AJ51" s="149">
        <f t="shared" si="97"/>
        <v>44314</v>
      </c>
      <c r="AK51" s="559">
        <v>23</v>
      </c>
      <c r="AL51" s="169" t="s">
        <v>97</v>
      </c>
      <c r="AM51" s="327" t="s">
        <v>4</v>
      </c>
      <c r="AN51" s="256" t="s">
        <v>34</v>
      </c>
      <c r="AO51" s="169"/>
      <c r="AP51" s="173" t="s">
        <v>132</v>
      </c>
    </row>
    <row r="52" spans="1:42" s="91" customFormat="1" ht="17.149999999999999" customHeight="1" x14ac:dyDescent="0.35">
      <c r="A52" s="160" t="s">
        <v>184</v>
      </c>
      <c r="B52" s="161" t="s">
        <v>398</v>
      </c>
      <c r="C52" s="144">
        <f t="shared" si="86"/>
        <v>44290</v>
      </c>
      <c r="D52" s="145">
        <f t="shared" si="87"/>
        <v>44290</v>
      </c>
      <c r="E52" s="146">
        <f t="shared" si="88"/>
        <v>44290</v>
      </c>
      <c r="F52" s="174">
        <f t="shared" si="89"/>
        <v>44290</v>
      </c>
      <c r="G52" s="148">
        <f t="shared" si="47"/>
        <v>44291</v>
      </c>
      <c r="H52" s="163">
        <f t="shared" si="90"/>
        <v>44291</v>
      </c>
      <c r="I52" s="175" t="s">
        <v>0</v>
      </c>
      <c r="J52" s="163" t="s">
        <v>0</v>
      </c>
      <c r="K52" s="150" t="s">
        <v>0</v>
      </c>
      <c r="L52" s="163" t="s">
        <v>0</v>
      </c>
      <c r="M52" s="150">
        <f>G52+3</f>
        <v>44294</v>
      </c>
      <c r="N52" s="164">
        <f>M52</f>
        <v>44294</v>
      </c>
      <c r="O52" s="152" t="s">
        <v>395</v>
      </c>
      <c r="P52" s="153" t="s">
        <v>396</v>
      </c>
      <c r="Q52" s="162" t="s">
        <v>0</v>
      </c>
      <c r="R52" s="163" t="s">
        <v>0</v>
      </c>
      <c r="S52" s="162" t="s">
        <v>0</v>
      </c>
      <c r="T52" s="163" t="s">
        <v>0</v>
      </c>
      <c r="U52" s="162">
        <f>M52+5</f>
        <v>44299</v>
      </c>
      <c r="V52" s="164">
        <f>U52</f>
        <v>44299</v>
      </c>
      <c r="W52" s="165" t="s">
        <v>0</v>
      </c>
      <c r="X52" s="163" t="str">
        <f t="shared" si="93"/>
        <v>-</v>
      </c>
      <c r="Y52" s="561"/>
      <c r="Z52" s="506" t="s">
        <v>0</v>
      </c>
      <c r="AA52" s="163" t="str">
        <f t="shared" si="94"/>
        <v>-</v>
      </c>
      <c r="AB52" s="561" t="s">
        <v>0</v>
      </c>
      <c r="AC52" s="566" t="s">
        <v>0</v>
      </c>
      <c r="AD52" s="157" t="str">
        <f t="shared" si="95"/>
        <v>-</v>
      </c>
      <c r="AE52" s="559" t="s">
        <v>0</v>
      </c>
      <c r="AF52" s="555">
        <f>G52+AH52</f>
        <v>44312</v>
      </c>
      <c r="AG52" s="149">
        <f t="shared" si="96"/>
        <v>44312</v>
      </c>
      <c r="AH52" s="559">
        <v>21</v>
      </c>
      <c r="AI52" s="555" t="s">
        <v>0</v>
      </c>
      <c r="AJ52" s="149" t="str">
        <f t="shared" si="97"/>
        <v>-</v>
      </c>
      <c r="AK52" s="559" t="s">
        <v>0</v>
      </c>
      <c r="AL52" s="169" t="s">
        <v>97</v>
      </c>
      <c r="AM52" s="327" t="s">
        <v>4</v>
      </c>
      <c r="AN52" s="171" t="s">
        <v>34</v>
      </c>
      <c r="AO52" s="169"/>
      <c r="AP52" s="141" t="s">
        <v>130</v>
      </c>
    </row>
    <row r="53" spans="1:42" s="361" customFormat="1" ht="17.149999999999999" customHeight="1" x14ac:dyDescent="0.35">
      <c r="A53" s="296" t="s">
        <v>181</v>
      </c>
      <c r="B53" s="333" t="s">
        <v>407</v>
      </c>
      <c r="C53" s="294">
        <f t="shared" si="86"/>
        <v>44291</v>
      </c>
      <c r="D53" s="293">
        <f t="shared" si="87"/>
        <v>44291</v>
      </c>
      <c r="E53" s="290">
        <f t="shared" si="88"/>
        <v>44291</v>
      </c>
      <c r="F53" s="293">
        <f t="shared" si="89"/>
        <v>44291</v>
      </c>
      <c r="G53" s="139">
        <f t="shared" si="47"/>
        <v>44292</v>
      </c>
      <c r="H53" s="344">
        <f t="shared" si="90"/>
        <v>44292</v>
      </c>
      <c r="I53" s="350" t="s">
        <v>0</v>
      </c>
      <c r="J53" s="344" t="s">
        <v>0</v>
      </c>
      <c r="K53" s="350" t="s">
        <v>0</v>
      </c>
      <c r="L53" s="344" t="s">
        <v>0</v>
      </c>
      <c r="M53" s="350" t="s">
        <v>0</v>
      </c>
      <c r="N53" s="345" t="s">
        <v>0</v>
      </c>
      <c r="O53" s="351" t="s">
        <v>1</v>
      </c>
      <c r="P53" s="352" t="s">
        <v>0</v>
      </c>
      <c r="Q53" s="343" t="s">
        <v>0</v>
      </c>
      <c r="R53" s="344" t="s">
        <v>0</v>
      </c>
      <c r="S53" s="343" t="s">
        <v>0</v>
      </c>
      <c r="T53" s="344" t="s">
        <v>0</v>
      </c>
      <c r="U53" s="343" t="s">
        <v>0</v>
      </c>
      <c r="V53" s="345" t="s">
        <v>0</v>
      </c>
      <c r="W53" s="353">
        <f>G53+Y53</f>
        <v>44303</v>
      </c>
      <c r="X53" s="344">
        <f t="shared" si="93"/>
        <v>44303</v>
      </c>
      <c r="Y53" s="387">
        <v>11</v>
      </c>
      <c r="Z53" s="405">
        <f>G53+AB53</f>
        <v>44304</v>
      </c>
      <c r="AA53" s="344">
        <f t="shared" si="94"/>
        <v>44304</v>
      </c>
      <c r="AB53" s="387">
        <v>12</v>
      </c>
      <c r="AC53" s="567">
        <f>G53+AE53</f>
        <v>44306</v>
      </c>
      <c r="AD53" s="356">
        <f t="shared" si="95"/>
        <v>44306</v>
      </c>
      <c r="AE53" s="387">
        <v>14</v>
      </c>
      <c r="AF53" s="405" t="s">
        <v>0</v>
      </c>
      <c r="AG53" s="344" t="str">
        <f t="shared" si="96"/>
        <v>-</v>
      </c>
      <c r="AH53" s="387" t="s">
        <v>0</v>
      </c>
      <c r="AI53" s="405">
        <f>G53+AK53</f>
        <v>44307</v>
      </c>
      <c r="AJ53" s="344">
        <f t="shared" si="97"/>
        <v>44307</v>
      </c>
      <c r="AK53" s="387">
        <v>15</v>
      </c>
      <c r="AL53" s="287" t="s">
        <v>2</v>
      </c>
      <c r="AM53" s="170" t="s">
        <v>4</v>
      </c>
      <c r="AN53" s="297"/>
      <c r="AO53" s="287"/>
      <c r="AP53" s="391" t="s">
        <v>3</v>
      </c>
    </row>
    <row r="54" spans="1:42" s="91" customFormat="1" ht="17.149999999999999" customHeight="1" thickBot="1" x14ac:dyDescent="0.4">
      <c r="A54" s="284" t="s">
        <v>181</v>
      </c>
      <c r="B54" s="468" t="s">
        <v>407</v>
      </c>
      <c r="C54" s="254">
        <f t="shared" si="86"/>
        <v>44291</v>
      </c>
      <c r="D54" s="253">
        <f t="shared" si="87"/>
        <v>44291</v>
      </c>
      <c r="E54" s="252">
        <f t="shared" si="88"/>
        <v>44291</v>
      </c>
      <c r="F54" s="251">
        <f t="shared" si="89"/>
        <v>44291</v>
      </c>
      <c r="G54" s="178">
        <f t="shared" si="47"/>
        <v>44292</v>
      </c>
      <c r="H54" s="179">
        <f t="shared" si="90"/>
        <v>44292</v>
      </c>
      <c r="I54" s="180">
        <f>G54+6</f>
        <v>44298</v>
      </c>
      <c r="J54" s="179">
        <f>I54</f>
        <v>44298</v>
      </c>
      <c r="K54" s="180" t="s">
        <v>0</v>
      </c>
      <c r="L54" s="179" t="s">
        <v>0</v>
      </c>
      <c r="M54" s="180" t="s">
        <v>0</v>
      </c>
      <c r="N54" s="181" t="s">
        <v>0</v>
      </c>
      <c r="O54" s="377" t="s">
        <v>408</v>
      </c>
      <c r="P54" s="378" t="s">
        <v>373</v>
      </c>
      <c r="Q54" s="178">
        <f>I54+5</f>
        <v>44303</v>
      </c>
      <c r="R54" s="179">
        <f t="shared" ref="R54" si="99">Q54</f>
        <v>44303</v>
      </c>
      <c r="S54" s="178" t="s">
        <v>0</v>
      </c>
      <c r="T54" s="179" t="s">
        <v>0</v>
      </c>
      <c r="U54" s="178" t="s">
        <v>0</v>
      </c>
      <c r="V54" s="181" t="s">
        <v>0</v>
      </c>
      <c r="W54" s="184" t="s">
        <v>0</v>
      </c>
      <c r="X54" s="179" t="s">
        <v>0</v>
      </c>
      <c r="Y54" s="560" t="s">
        <v>0</v>
      </c>
      <c r="Z54" s="556" t="s">
        <v>0</v>
      </c>
      <c r="AA54" s="179" t="s">
        <v>0</v>
      </c>
      <c r="AB54" s="560" t="s">
        <v>0</v>
      </c>
      <c r="AC54" s="568" t="s">
        <v>0</v>
      </c>
      <c r="AD54" s="185" t="s">
        <v>0</v>
      </c>
      <c r="AE54" s="560" t="s">
        <v>0</v>
      </c>
      <c r="AF54" s="556">
        <f>G54+AH54</f>
        <v>44307</v>
      </c>
      <c r="AG54" s="179">
        <f t="shared" si="96"/>
        <v>44307</v>
      </c>
      <c r="AH54" s="560">
        <v>15</v>
      </c>
      <c r="AI54" s="574" t="s">
        <v>0</v>
      </c>
      <c r="AJ54" s="186" t="s">
        <v>0</v>
      </c>
      <c r="AK54" s="578" t="s">
        <v>0</v>
      </c>
      <c r="AL54" s="187" t="s">
        <v>2</v>
      </c>
      <c r="AM54" s="328" t="s">
        <v>4</v>
      </c>
      <c r="AN54" s="250" t="s">
        <v>103</v>
      </c>
      <c r="AO54" s="187"/>
      <c r="AP54" s="392" t="s">
        <v>104</v>
      </c>
    </row>
    <row r="55" spans="1:42" s="91" customFormat="1" ht="17.149999999999999" customHeight="1" x14ac:dyDescent="0.35">
      <c r="A55" s="92" t="s">
        <v>184</v>
      </c>
      <c r="B55" s="93" t="s">
        <v>255</v>
      </c>
      <c r="C55" s="486">
        <f>E55</f>
        <v>44293</v>
      </c>
      <c r="D55" s="487">
        <f>C55</f>
        <v>44293</v>
      </c>
      <c r="E55" s="96">
        <f>G55-1</f>
        <v>44293</v>
      </c>
      <c r="F55" s="95">
        <f>E55</f>
        <v>44293</v>
      </c>
      <c r="G55" s="97">
        <f>G48+7</f>
        <v>44294</v>
      </c>
      <c r="H55" s="98">
        <f>G55</f>
        <v>44294</v>
      </c>
      <c r="I55" s="99" t="s">
        <v>0</v>
      </c>
      <c r="J55" s="98" t="s">
        <v>0</v>
      </c>
      <c r="K55" s="99" t="s">
        <v>0</v>
      </c>
      <c r="L55" s="98" t="s">
        <v>0</v>
      </c>
      <c r="M55" s="99">
        <f>G55+3</f>
        <v>44297</v>
      </c>
      <c r="N55" s="100">
        <f>M55</f>
        <v>44297</v>
      </c>
      <c r="O55" s="101" t="s">
        <v>256</v>
      </c>
      <c r="P55" s="102" t="s">
        <v>257</v>
      </c>
      <c r="Q55" s="114" t="s">
        <v>0</v>
      </c>
      <c r="R55" s="115" t="s">
        <v>0</v>
      </c>
      <c r="S55" s="114" t="s">
        <v>0</v>
      </c>
      <c r="T55" s="115" t="s">
        <v>24</v>
      </c>
      <c r="U55" s="114">
        <f>M55+4</f>
        <v>44301</v>
      </c>
      <c r="V55" s="117">
        <f>U55</f>
        <v>44301</v>
      </c>
      <c r="W55" s="103">
        <f>G55+Y55</f>
        <v>44310</v>
      </c>
      <c r="X55" s="98">
        <f>W55</f>
        <v>44310</v>
      </c>
      <c r="Y55" s="558">
        <v>16</v>
      </c>
      <c r="Z55" s="553">
        <f>G55+AB55</f>
        <v>44311</v>
      </c>
      <c r="AA55" s="98">
        <f>Z55</f>
        <v>44311</v>
      </c>
      <c r="AB55" s="558">
        <v>17</v>
      </c>
      <c r="AC55" s="569">
        <f>G55+AE55</f>
        <v>44313</v>
      </c>
      <c r="AD55" s="106">
        <f>AC55</f>
        <v>44313</v>
      </c>
      <c r="AE55" s="558">
        <v>19</v>
      </c>
      <c r="AF55" s="553" t="s">
        <v>0</v>
      </c>
      <c r="AG55" s="98" t="str">
        <f>AF55</f>
        <v>-</v>
      </c>
      <c r="AH55" s="558" t="s">
        <v>0</v>
      </c>
      <c r="AI55" s="575">
        <f>G55+AK55</f>
        <v>44314</v>
      </c>
      <c r="AJ55" s="488">
        <f>AI55</f>
        <v>44314</v>
      </c>
      <c r="AK55" s="579">
        <v>20</v>
      </c>
      <c r="AL55" s="124" t="s">
        <v>97</v>
      </c>
      <c r="AM55" s="325" t="s">
        <v>4</v>
      </c>
      <c r="AN55" s="126" t="s">
        <v>34</v>
      </c>
      <c r="AO55" s="483"/>
      <c r="AP55" s="90" t="s">
        <v>100</v>
      </c>
    </row>
    <row r="56" spans="1:42" s="91" customFormat="1" ht="17.149999999999999" customHeight="1" x14ac:dyDescent="0.35">
      <c r="A56" s="110" t="s">
        <v>232</v>
      </c>
      <c r="B56" s="111" t="s">
        <v>365</v>
      </c>
      <c r="C56" s="486">
        <f t="shared" ref="C56:C61" si="100">E56</f>
        <v>44302</v>
      </c>
      <c r="D56" s="487">
        <f t="shared" ref="D56:D61" si="101">C56</f>
        <v>44302</v>
      </c>
      <c r="E56" s="96">
        <f t="shared" ref="E56:E61" si="102">G56-1</f>
        <v>44302</v>
      </c>
      <c r="F56" s="112">
        <f t="shared" ref="F56:F61" si="103">E56</f>
        <v>44302</v>
      </c>
      <c r="G56" s="97">
        <f t="shared" si="47"/>
        <v>44303</v>
      </c>
      <c r="H56" s="115">
        <f t="shared" ref="H56:H61" si="104">G56</f>
        <v>44303</v>
      </c>
      <c r="I56" s="116" t="s">
        <v>0</v>
      </c>
      <c r="J56" s="115" t="str">
        <f>I56</f>
        <v>-</v>
      </c>
      <c r="K56" s="99">
        <f>G56+5</f>
        <v>44308</v>
      </c>
      <c r="L56" s="115">
        <f>K56</f>
        <v>44308</v>
      </c>
      <c r="M56" s="116" t="s">
        <v>0</v>
      </c>
      <c r="N56" s="117" t="str">
        <f>M56</f>
        <v>-</v>
      </c>
      <c r="O56" s="118" t="s">
        <v>369</v>
      </c>
      <c r="P56" s="119" t="s">
        <v>375</v>
      </c>
      <c r="Q56" s="114" t="s">
        <v>0</v>
      </c>
      <c r="R56" s="115" t="str">
        <f t="shared" ref="R56:R57" si="105">Q56</f>
        <v>-</v>
      </c>
      <c r="S56" s="114">
        <f>K56+1</f>
        <v>44309</v>
      </c>
      <c r="T56" s="115">
        <f>S56</f>
        <v>44309</v>
      </c>
      <c r="U56" s="114" t="s">
        <v>0</v>
      </c>
      <c r="V56" s="117" t="str">
        <f t="shared" ref="V56:V58" si="106">U56</f>
        <v>-</v>
      </c>
      <c r="W56" s="120">
        <f>G56+Y56</f>
        <v>44312</v>
      </c>
      <c r="X56" s="115">
        <f t="shared" ref="X56:X60" si="107">W56</f>
        <v>44312</v>
      </c>
      <c r="Y56" s="533">
        <v>9</v>
      </c>
      <c r="Z56" s="495">
        <f>G56+AB56</f>
        <v>44313</v>
      </c>
      <c r="AA56" s="115">
        <f t="shared" ref="AA56:AA60" si="108">Z56</f>
        <v>44313</v>
      </c>
      <c r="AB56" s="533">
        <v>10</v>
      </c>
      <c r="AC56" s="495">
        <f>G56+AE56</f>
        <v>44315</v>
      </c>
      <c r="AD56" s="115">
        <f t="shared" ref="AD56:AD60" si="109">AC56</f>
        <v>44315</v>
      </c>
      <c r="AE56" s="533">
        <v>12</v>
      </c>
      <c r="AF56" s="553" t="s">
        <v>108</v>
      </c>
      <c r="AG56" s="98" t="str">
        <f t="shared" ref="AG56:AG61" si="110">AF56</f>
        <v xml:space="preserve"> </v>
      </c>
      <c r="AH56" s="558" t="s">
        <v>0</v>
      </c>
      <c r="AI56" s="495" t="s">
        <v>0</v>
      </c>
      <c r="AJ56" s="115" t="str">
        <f t="shared" ref="AJ56:AJ60" si="111">AI56</f>
        <v>-</v>
      </c>
      <c r="AK56" s="533" t="s">
        <v>0</v>
      </c>
      <c r="AL56" s="124" t="s">
        <v>35</v>
      </c>
      <c r="AM56" s="325" t="s">
        <v>4</v>
      </c>
      <c r="AN56" s="126" t="s">
        <v>5</v>
      </c>
      <c r="AO56" s="124"/>
      <c r="AP56" s="109" t="s">
        <v>105</v>
      </c>
    </row>
    <row r="57" spans="1:42" s="91" customFormat="1" ht="17.149999999999999" customHeight="1" x14ac:dyDescent="0.35">
      <c r="A57" s="110" t="s">
        <v>232</v>
      </c>
      <c r="B57" s="111" t="s">
        <v>365</v>
      </c>
      <c r="C57" s="486">
        <f t="shared" si="100"/>
        <v>44302</v>
      </c>
      <c r="D57" s="487">
        <f t="shared" si="101"/>
        <v>44302</v>
      </c>
      <c r="E57" s="96">
        <f t="shared" si="102"/>
        <v>44302</v>
      </c>
      <c r="F57" s="112">
        <f t="shared" si="103"/>
        <v>44302</v>
      </c>
      <c r="G57" s="97">
        <f t="shared" si="47"/>
        <v>44303</v>
      </c>
      <c r="H57" s="115">
        <f t="shared" si="104"/>
        <v>44303</v>
      </c>
      <c r="I57" s="116" t="s">
        <v>0</v>
      </c>
      <c r="J57" s="115" t="s">
        <v>0</v>
      </c>
      <c r="K57" s="99">
        <f>G57+5</f>
        <v>44308</v>
      </c>
      <c r="L57" s="115">
        <f>K57</f>
        <v>44308</v>
      </c>
      <c r="M57" s="116" t="s">
        <v>0</v>
      </c>
      <c r="N57" s="117" t="s">
        <v>0</v>
      </c>
      <c r="O57" s="118" t="s">
        <v>380</v>
      </c>
      <c r="P57" s="119" t="s">
        <v>385</v>
      </c>
      <c r="Q57" s="114" t="s">
        <v>0</v>
      </c>
      <c r="R57" s="115" t="str">
        <f t="shared" si="105"/>
        <v>-</v>
      </c>
      <c r="S57" s="114">
        <f>K57+1</f>
        <v>44309</v>
      </c>
      <c r="T57" s="115">
        <f t="shared" ref="T57" si="112">S57</f>
        <v>44309</v>
      </c>
      <c r="U57" s="114" t="s">
        <v>0</v>
      </c>
      <c r="V57" s="117" t="str">
        <f t="shared" si="106"/>
        <v>-</v>
      </c>
      <c r="W57" s="120" t="s">
        <v>0</v>
      </c>
      <c r="X57" s="115" t="str">
        <f t="shared" si="107"/>
        <v>-</v>
      </c>
      <c r="Y57" s="533" t="s">
        <v>0</v>
      </c>
      <c r="Z57" s="495" t="s">
        <v>0</v>
      </c>
      <c r="AA57" s="115" t="str">
        <f t="shared" si="108"/>
        <v>-</v>
      </c>
      <c r="AB57" s="533" t="s">
        <v>0</v>
      </c>
      <c r="AC57" s="495" t="s">
        <v>0</v>
      </c>
      <c r="AD57" s="115" t="str">
        <f t="shared" si="109"/>
        <v>-</v>
      </c>
      <c r="AE57" s="533" t="s">
        <v>0</v>
      </c>
      <c r="AF57" s="553">
        <f>G57+AH57</f>
        <v>44319</v>
      </c>
      <c r="AG57" s="98">
        <f t="shared" si="110"/>
        <v>44319</v>
      </c>
      <c r="AH57" s="558">
        <v>16</v>
      </c>
      <c r="AI57" s="495">
        <f>G57+AK57</f>
        <v>44319</v>
      </c>
      <c r="AJ57" s="115">
        <f t="shared" si="111"/>
        <v>44319</v>
      </c>
      <c r="AK57" s="533">
        <v>16</v>
      </c>
      <c r="AL57" s="124" t="s">
        <v>35</v>
      </c>
      <c r="AM57" s="325" t="s">
        <v>4</v>
      </c>
      <c r="AN57" s="126" t="s">
        <v>5</v>
      </c>
      <c r="AO57" s="124"/>
      <c r="AP57" s="128" t="s">
        <v>106</v>
      </c>
    </row>
    <row r="58" spans="1:42" s="91" customFormat="1" ht="17.149999999999999" customHeight="1" x14ac:dyDescent="0.35">
      <c r="A58" s="110" t="s">
        <v>241</v>
      </c>
      <c r="B58" s="111" t="s">
        <v>399</v>
      </c>
      <c r="C58" s="486">
        <f t="shared" si="100"/>
        <v>44297</v>
      </c>
      <c r="D58" s="487">
        <f t="shared" si="101"/>
        <v>44297</v>
      </c>
      <c r="E58" s="96">
        <f t="shared" si="102"/>
        <v>44297</v>
      </c>
      <c r="F58" s="112">
        <f t="shared" si="103"/>
        <v>44297</v>
      </c>
      <c r="G58" s="97">
        <f t="shared" si="47"/>
        <v>44298</v>
      </c>
      <c r="H58" s="115">
        <f t="shared" si="104"/>
        <v>44298</v>
      </c>
      <c r="I58" s="116" t="s">
        <v>0</v>
      </c>
      <c r="J58" s="115" t="s">
        <v>0</v>
      </c>
      <c r="K58" s="99" t="s">
        <v>0</v>
      </c>
      <c r="L58" s="115" t="s">
        <v>0</v>
      </c>
      <c r="M58" s="99">
        <f>G58+3</f>
        <v>44301</v>
      </c>
      <c r="N58" s="117">
        <f>M58</f>
        <v>44301</v>
      </c>
      <c r="O58" s="101" t="s">
        <v>392</v>
      </c>
      <c r="P58" s="102" t="s">
        <v>398</v>
      </c>
      <c r="Q58" s="114" t="s">
        <v>0</v>
      </c>
      <c r="R58" s="115" t="s">
        <v>0</v>
      </c>
      <c r="S58" s="114" t="s">
        <v>0</v>
      </c>
      <c r="T58" s="115" t="s">
        <v>0</v>
      </c>
      <c r="U58" s="114">
        <f>M58+6</f>
        <v>44307</v>
      </c>
      <c r="V58" s="117">
        <f t="shared" si="106"/>
        <v>44307</v>
      </c>
      <c r="W58" s="120">
        <f>G58+Y58</f>
        <v>44318</v>
      </c>
      <c r="X58" s="115">
        <f t="shared" si="107"/>
        <v>44318</v>
      </c>
      <c r="Y58" s="533">
        <v>20</v>
      </c>
      <c r="Z58" s="495">
        <f>G58+AB58</f>
        <v>44319</v>
      </c>
      <c r="AA58" s="115">
        <f t="shared" si="108"/>
        <v>44319</v>
      </c>
      <c r="AB58" s="533">
        <v>21</v>
      </c>
      <c r="AC58" s="569">
        <f>G58+AE58</f>
        <v>44320</v>
      </c>
      <c r="AD58" s="106">
        <f t="shared" si="109"/>
        <v>44320</v>
      </c>
      <c r="AE58" s="558">
        <v>22</v>
      </c>
      <c r="AF58" s="553" t="s">
        <v>0</v>
      </c>
      <c r="AG58" s="98" t="str">
        <f t="shared" si="110"/>
        <v>-</v>
      </c>
      <c r="AH58" s="558" t="s">
        <v>0</v>
      </c>
      <c r="AI58" s="553">
        <f>G58+AK58</f>
        <v>44321</v>
      </c>
      <c r="AJ58" s="98">
        <f t="shared" si="111"/>
        <v>44321</v>
      </c>
      <c r="AK58" s="558">
        <v>23</v>
      </c>
      <c r="AL58" s="124" t="s">
        <v>97</v>
      </c>
      <c r="AM58" s="325" t="s">
        <v>4</v>
      </c>
      <c r="AN58" s="482" t="s">
        <v>34</v>
      </c>
      <c r="AO58" s="124"/>
      <c r="AP58" s="128" t="s">
        <v>132</v>
      </c>
    </row>
    <row r="59" spans="1:42" s="91" customFormat="1" ht="17.149999999999999" customHeight="1" x14ac:dyDescent="0.35">
      <c r="A59" s="110" t="s">
        <v>241</v>
      </c>
      <c r="B59" s="111" t="s">
        <v>399</v>
      </c>
      <c r="C59" s="486">
        <f t="shared" si="100"/>
        <v>44297</v>
      </c>
      <c r="D59" s="487">
        <f t="shared" si="101"/>
        <v>44297</v>
      </c>
      <c r="E59" s="96">
        <f t="shared" si="102"/>
        <v>44297</v>
      </c>
      <c r="F59" s="112">
        <f t="shared" si="103"/>
        <v>44297</v>
      </c>
      <c r="G59" s="97">
        <f t="shared" si="47"/>
        <v>44298</v>
      </c>
      <c r="H59" s="115">
        <f t="shared" si="104"/>
        <v>44298</v>
      </c>
      <c r="I59" s="116" t="s">
        <v>0</v>
      </c>
      <c r="J59" s="115" t="s">
        <v>0</v>
      </c>
      <c r="K59" s="99" t="s">
        <v>0</v>
      </c>
      <c r="L59" s="115" t="s">
        <v>0</v>
      </c>
      <c r="M59" s="99">
        <f>G59+3</f>
        <v>44301</v>
      </c>
      <c r="N59" s="117">
        <f>M59</f>
        <v>44301</v>
      </c>
      <c r="O59" s="101" t="s">
        <v>392</v>
      </c>
      <c r="P59" s="102" t="s">
        <v>398</v>
      </c>
      <c r="Q59" s="114" t="s">
        <v>0</v>
      </c>
      <c r="R59" s="115" t="s">
        <v>0</v>
      </c>
      <c r="S59" s="114" t="s">
        <v>0</v>
      </c>
      <c r="T59" s="115" t="s">
        <v>0</v>
      </c>
      <c r="U59" s="114">
        <f>M59+5</f>
        <v>44306</v>
      </c>
      <c r="V59" s="117">
        <f>U59</f>
        <v>44306</v>
      </c>
      <c r="W59" s="120" t="s">
        <v>0</v>
      </c>
      <c r="X59" s="115" t="str">
        <f t="shared" si="107"/>
        <v>-</v>
      </c>
      <c r="Y59" s="533"/>
      <c r="Z59" s="495" t="s">
        <v>0</v>
      </c>
      <c r="AA59" s="115" t="str">
        <f t="shared" si="108"/>
        <v>-</v>
      </c>
      <c r="AB59" s="533" t="s">
        <v>0</v>
      </c>
      <c r="AC59" s="569" t="s">
        <v>0</v>
      </c>
      <c r="AD59" s="106" t="str">
        <f t="shared" si="109"/>
        <v>-</v>
      </c>
      <c r="AE59" s="558" t="s">
        <v>0</v>
      </c>
      <c r="AF59" s="553">
        <f>G59+AH59</f>
        <v>44319</v>
      </c>
      <c r="AG59" s="98">
        <f t="shared" si="110"/>
        <v>44319</v>
      </c>
      <c r="AH59" s="558">
        <v>21</v>
      </c>
      <c r="AI59" s="553" t="s">
        <v>0</v>
      </c>
      <c r="AJ59" s="98" t="str">
        <f t="shared" si="111"/>
        <v>-</v>
      </c>
      <c r="AK59" s="558" t="s">
        <v>0</v>
      </c>
      <c r="AL59" s="124" t="s">
        <v>97</v>
      </c>
      <c r="AM59" s="325" t="s">
        <v>4</v>
      </c>
      <c r="AN59" s="126" t="s">
        <v>34</v>
      </c>
      <c r="AO59" s="124"/>
      <c r="AP59" s="109" t="s">
        <v>130</v>
      </c>
    </row>
    <row r="60" spans="1:42" s="361" customFormat="1" ht="16.5" customHeight="1" x14ac:dyDescent="0.35">
      <c r="A60" s="276" t="s">
        <v>221</v>
      </c>
      <c r="B60" s="334" t="s">
        <v>409</v>
      </c>
      <c r="C60" s="275">
        <f t="shared" si="100"/>
        <v>44298</v>
      </c>
      <c r="D60" s="274">
        <f t="shared" si="101"/>
        <v>44298</v>
      </c>
      <c r="E60" s="272">
        <f t="shared" si="102"/>
        <v>44298</v>
      </c>
      <c r="F60" s="274">
        <f t="shared" si="103"/>
        <v>44298</v>
      </c>
      <c r="G60" s="188">
        <f t="shared" si="47"/>
        <v>44299</v>
      </c>
      <c r="H60" s="339">
        <f t="shared" si="104"/>
        <v>44299</v>
      </c>
      <c r="I60" s="340" t="s">
        <v>0</v>
      </c>
      <c r="J60" s="339" t="s">
        <v>0</v>
      </c>
      <c r="K60" s="340" t="s">
        <v>0</v>
      </c>
      <c r="L60" s="339" t="s">
        <v>0</v>
      </c>
      <c r="M60" s="340" t="s">
        <v>0</v>
      </c>
      <c r="N60" s="346" t="s">
        <v>0</v>
      </c>
      <c r="O60" s="341" t="s">
        <v>1</v>
      </c>
      <c r="P60" s="342" t="s">
        <v>0</v>
      </c>
      <c r="Q60" s="337" t="s">
        <v>0</v>
      </c>
      <c r="R60" s="339" t="s">
        <v>0</v>
      </c>
      <c r="S60" s="337" t="s">
        <v>0</v>
      </c>
      <c r="T60" s="339" t="s">
        <v>0</v>
      </c>
      <c r="U60" s="337" t="s">
        <v>0</v>
      </c>
      <c r="V60" s="346" t="s">
        <v>0</v>
      </c>
      <c r="W60" s="347">
        <f>G60+Y60</f>
        <v>44310</v>
      </c>
      <c r="X60" s="339">
        <f t="shared" si="107"/>
        <v>44310</v>
      </c>
      <c r="Y60" s="388">
        <v>11</v>
      </c>
      <c r="Z60" s="404">
        <f>G60+AB60</f>
        <v>44311</v>
      </c>
      <c r="AA60" s="339">
        <f t="shared" si="108"/>
        <v>44311</v>
      </c>
      <c r="AB60" s="388">
        <v>12</v>
      </c>
      <c r="AC60" s="570">
        <f>G60+AE60</f>
        <v>44313</v>
      </c>
      <c r="AD60" s="370">
        <f t="shared" si="109"/>
        <v>44313</v>
      </c>
      <c r="AE60" s="388">
        <v>14</v>
      </c>
      <c r="AF60" s="404" t="s">
        <v>0</v>
      </c>
      <c r="AG60" s="339" t="str">
        <f t="shared" si="110"/>
        <v>-</v>
      </c>
      <c r="AH60" s="388" t="s">
        <v>0</v>
      </c>
      <c r="AI60" s="404">
        <f>G60+AK60</f>
        <v>44314</v>
      </c>
      <c r="AJ60" s="339">
        <f t="shared" si="111"/>
        <v>44314</v>
      </c>
      <c r="AK60" s="388">
        <v>15</v>
      </c>
      <c r="AL60" s="269" t="s">
        <v>2</v>
      </c>
      <c r="AM60" s="125" t="s">
        <v>4</v>
      </c>
      <c r="AN60" s="464"/>
      <c r="AO60" s="269"/>
      <c r="AP60" s="47" t="s">
        <v>3</v>
      </c>
    </row>
    <row r="61" spans="1:42" s="91" customFormat="1" ht="17.149999999999999" customHeight="1" thickBot="1" x14ac:dyDescent="0.4">
      <c r="A61" s="194" t="s">
        <v>221</v>
      </c>
      <c r="B61" s="489" t="s">
        <v>409</v>
      </c>
      <c r="C61" s="490">
        <f t="shared" si="100"/>
        <v>44298</v>
      </c>
      <c r="D61" s="491">
        <f t="shared" si="101"/>
        <v>44298</v>
      </c>
      <c r="E61" s="247">
        <f t="shared" si="102"/>
        <v>44298</v>
      </c>
      <c r="F61" s="246">
        <f t="shared" si="103"/>
        <v>44298</v>
      </c>
      <c r="G61" s="131">
        <f t="shared" si="47"/>
        <v>44299</v>
      </c>
      <c r="H61" s="132">
        <f t="shared" si="104"/>
        <v>44299</v>
      </c>
      <c r="I61" s="133">
        <f>G61+6</f>
        <v>44305</v>
      </c>
      <c r="J61" s="132">
        <f>I61</f>
        <v>44305</v>
      </c>
      <c r="K61" s="133" t="s">
        <v>0</v>
      </c>
      <c r="L61" s="132" t="s">
        <v>0</v>
      </c>
      <c r="M61" s="133" t="s">
        <v>0</v>
      </c>
      <c r="N61" s="134" t="s">
        <v>0</v>
      </c>
      <c r="O61" s="198" t="s">
        <v>401</v>
      </c>
      <c r="P61" s="384" t="s">
        <v>410</v>
      </c>
      <c r="Q61" s="131">
        <f>I61+5</f>
        <v>44310</v>
      </c>
      <c r="R61" s="132">
        <f t="shared" ref="R61" si="113">Q61</f>
        <v>44310</v>
      </c>
      <c r="S61" s="131" t="s">
        <v>0</v>
      </c>
      <c r="T61" s="132" t="s">
        <v>0</v>
      </c>
      <c r="U61" s="131" t="s">
        <v>0</v>
      </c>
      <c r="V61" s="134" t="s">
        <v>0</v>
      </c>
      <c r="W61" s="135" t="s">
        <v>0</v>
      </c>
      <c r="X61" s="132" t="s">
        <v>0</v>
      </c>
      <c r="Y61" s="257" t="s">
        <v>0</v>
      </c>
      <c r="Z61" s="554" t="s">
        <v>0</v>
      </c>
      <c r="AA61" s="132" t="s">
        <v>0</v>
      </c>
      <c r="AB61" s="257" t="s">
        <v>0</v>
      </c>
      <c r="AC61" s="564" t="s">
        <v>0</v>
      </c>
      <c r="AD61" s="136" t="s">
        <v>0</v>
      </c>
      <c r="AE61" s="257" t="s">
        <v>0</v>
      </c>
      <c r="AF61" s="554">
        <f>G61+AH61</f>
        <v>44314</v>
      </c>
      <c r="AG61" s="132">
        <f t="shared" si="110"/>
        <v>44314</v>
      </c>
      <c r="AH61" s="257">
        <v>15</v>
      </c>
      <c r="AI61" s="576" t="s">
        <v>0</v>
      </c>
      <c r="AJ61" s="492" t="s">
        <v>0</v>
      </c>
      <c r="AK61" s="580" t="s">
        <v>0</v>
      </c>
      <c r="AL61" s="137" t="s">
        <v>2</v>
      </c>
      <c r="AM61" s="331" t="s">
        <v>4</v>
      </c>
      <c r="AN61" s="493" t="s">
        <v>103</v>
      </c>
      <c r="AO61" s="137"/>
      <c r="AP61" s="138" t="s">
        <v>104</v>
      </c>
    </row>
    <row r="62" spans="1:42" s="91" customFormat="1" ht="17.149999999999999" customHeight="1" x14ac:dyDescent="0.3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40"/>
      <c r="AD62" s="240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</row>
    <row r="63" spans="1:42" s="91" customFormat="1" ht="17.149999999999999" customHeight="1" x14ac:dyDescent="0.4">
      <c r="A63" s="202" t="s">
        <v>186</v>
      </c>
      <c r="B63" s="203"/>
      <c r="C63" s="204"/>
      <c r="D63" s="204"/>
      <c r="E63" s="204"/>
      <c r="F63" s="204"/>
      <c r="G63" s="204"/>
      <c r="H63" s="205"/>
      <c r="I63" s="204"/>
      <c r="J63" s="204"/>
      <c r="K63" s="204"/>
      <c r="L63" s="204"/>
      <c r="M63" s="204"/>
      <c r="N63" s="204"/>
      <c r="O63" s="204"/>
      <c r="P63" s="204"/>
      <c r="Q63" s="204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40"/>
      <c r="AD63" s="240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</row>
    <row r="64" spans="1:42" s="91" customFormat="1" ht="17.149999999999999" customHeight="1" x14ac:dyDescent="0.4">
      <c r="A64" s="206" t="s">
        <v>6</v>
      </c>
      <c r="B64" s="207"/>
      <c r="C64" s="208"/>
      <c r="D64" s="208"/>
      <c r="E64" s="208"/>
      <c r="F64" s="208"/>
      <c r="G64" s="208"/>
      <c r="H64" s="209"/>
      <c r="I64" s="208"/>
      <c r="J64" s="210"/>
      <c r="K64" s="210"/>
      <c r="L64" s="210"/>
      <c r="M64" s="210"/>
      <c r="N64" s="210"/>
      <c r="O64" s="210"/>
      <c r="P64" s="210"/>
      <c r="Q64" s="210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40"/>
      <c r="AD64" s="240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</row>
    <row r="65" spans="1:42" s="91" customFormat="1" ht="17.149999999999999" customHeight="1" x14ac:dyDescent="0.4">
      <c r="A65" s="212" t="s">
        <v>187</v>
      </c>
      <c r="B65" s="207"/>
      <c r="C65" s="208"/>
      <c r="D65" s="208"/>
      <c r="E65" s="208"/>
      <c r="F65" s="208"/>
      <c r="G65" s="208"/>
      <c r="H65" s="209"/>
      <c r="I65" s="208"/>
      <c r="J65" s="208"/>
      <c r="K65" s="208"/>
      <c r="L65" s="208"/>
      <c r="M65" s="208"/>
      <c r="N65" s="208"/>
      <c r="O65" s="208"/>
      <c r="P65" s="208"/>
      <c r="Q65" s="208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40"/>
      <c r="AD65" s="240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</row>
    <row r="66" spans="1:42" s="361" customFormat="1" ht="17.149999999999999" customHeight="1" x14ac:dyDescent="0.4">
      <c r="A66" s="212"/>
      <c r="B66" s="207"/>
      <c r="C66" s="208"/>
      <c r="D66" s="208"/>
      <c r="E66" s="208"/>
      <c r="F66" s="208"/>
      <c r="G66" s="208"/>
      <c r="H66" s="209"/>
      <c r="I66" s="208"/>
      <c r="J66" s="208"/>
      <c r="K66" s="208"/>
      <c r="L66" s="208"/>
      <c r="M66" s="208"/>
      <c r="N66" s="208"/>
      <c r="O66" s="208"/>
      <c r="P66" s="208"/>
      <c r="Q66" s="208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40"/>
      <c r="AD66" s="240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</row>
    <row r="67" spans="1:42" s="91" customFormat="1" ht="16.5" customHeight="1" x14ac:dyDescent="0.4">
      <c r="A67" s="202" t="s">
        <v>188</v>
      </c>
      <c r="B67" s="213"/>
      <c r="C67" s="214" t="s">
        <v>189</v>
      </c>
      <c r="D67" s="200"/>
      <c r="E67" s="212"/>
      <c r="F67" s="212"/>
      <c r="G67" s="215"/>
      <c r="H67" s="209"/>
      <c r="I67" s="216"/>
      <c r="J67" s="215"/>
      <c r="K67" s="215"/>
      <c r="L67" s="215"/>
      <c r="M67" s="215"/>
      <c r="N67" s="215"/>
      <c r="O67" s="215"/>
      <c r="P67" s="215"/>
      <c r="Q67" s="212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40"/>
      <c r="AD67" s="240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</row>
    <row r="68" spans="1:42" s="91" customFormat="1" ht="17.149999999999999" customHeight="1" x14ac:dyDescent="0.45">
      <c r="A68" s="217" t="s">
        <v>190</v>
      </c>
      <c r="B68" s="218" t="s">
        <v>191</v>
      </c>
      <c r="C68" s="219" t="s">
        <v>192</v>
      </c>
      <c r="D68" s="217"/>
      <c r="E68" s="217"/>
      <c r="F68" s="217"/>
      <c r="G68" s="220" t="s">
        <v>7</v>
      </c>
      <c r="H68" s="264" t="s">
        <v>193</v>
      </c>
      <c r="I68" s="200"/>
      <c r="J68" s="222"/>
      <c r="K68" s="222"/>
      <c r="L68" s="222"/>
      <c r="M68" s="223"/>
      <c r="N68" s="229"/>
      <c r="O68" s="219" t="s">
        <v>194</v>
      </c>
      <c r="P68" s="219" t="s">
        <v>195</v>
      </c>
      <c r="Q68" s="22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40"/>
      <c r="AD68" s="240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</row>
    <row r="69" spans="1:42" s="91" customFormat="1" ht="17.149999999999999" customHeight="1" x14ac:dyDescent="0.35">
      <c r="A69" s="206"/>
      <c r="B69" s="226"/>
      <c r="C69" s="206"/>
      <c r="D69" s="206"/>
      <c r="E69" s="206"/>
      <c r="F69" s="206"/>
      <c r="G69" s="206"/>
      <c r="H69" s="227"/>
      <c r="I69" s="228"/>
      <c r="J69" s="206"/>
      <c r="K69" s="206"/>
      <c r="L69" s="206"/>
      <c r="M69" s="206"/>
      <c r="N69" s="206"/>
      <c r="O69" s="206"/>
      <c r="P69" s="206"/>
      <c r="Q69" s="206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40"/>
      <c r="AD69" s="240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</row>
    <row r="70" spans="1:42" s="91" customFormat="1" ht="17.149999999999999" customHeight="1" x14ac:dyDescent="0.35">
      <c r="A70" s="202" t="s">
        <v>198</v>
      </c>
      <c r="B70" s="226"/>
      <c r="C70" s="214" t="s">
        <v>199</v>
      </c>
      <c r="D70" s="200"/>
      <c r="E70" s="212"/>
      <c r="F70" s="212"/>
      <c r="G70" s="206"/>
      <c r="H70" s="227"/>
      <c r="I70" s="228"/>
      <c r="J70" s="206"/>
      <c r="K70" s="206"/>
      <c r="L70" s="206"/>
      <c r="M70" s="206"/>
      <c r="N70" s="206"/>
      <c r="O70" s="206"/>
      <c r="P70" s="206"/>
      <c r="Q70" s="212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40"/>
      <c r="AD70" s="240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</row>
    <row r="71" spans="1:42" s="91" customFormat="1" ht="17.149999999999999" customHeight="1" x14ac:dyDescent="0.45">
      <c r="A71" s="219" t="s">
        <v>200</v>
      </c>
      <c r="B71" s="218" t="s">
        <v>191</v>
      </c>
      <c r="C71" s="219" t="s">
        <v>201</v>
      </c>
      <c r="D71" s="232"/>
      <c r="E71" s="232"/>
      <c r="F71" s="232"/>
      <c r="G71" s="220" t="s">
        <v>7</v>
      </c>
      <c r="H71" s="233" t="s">
        <v>202</v>
      </c>
      <c r="I71" s="200"/>
      <c r="J71" s="234"/>
      <c r="K71" s="234"/>
      <c r="L71" s="234"/>
      <c r="M71" s="223"/>
      <c r="N71" s="229"/>
      <c r="O71" s="219" t="s">
        <v>194</v>
      </c>
      <c r="P71" s="219" t="s">
        <v>203</v>
      </c>
      <c r="Q71" s="22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40"/>
      <c r="AD71" s="240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</row>
    <row r="72" spans="1:42" s="91" customFormat="1" ht="17.149999999999999" customHeight="1" x14ac:dyDescent="0.35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40"/>
      <c r="AD72" s="240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</row>
    <row r="73" spans="1:42" s="361" customFormat="1" ht="17.149999999999999" customHeight="1" x14ac:dyDescent="0.35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40"/>
      <c r="AD73" s="240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</row>
    <row r="74" spans="1:42" ht="17.149999999999999" customHeight="1" x14ac:dyDescent="0.2"/>
    <row r="76" spans="1:42" ht="22" customHeight="1" x14ac:dyDescent="0.2"/>
    <row r="77" spans="1:42" ht="22" customHeight="1" x14ac:dyDescent="0.2"/>
    <row r="78" spans="1:42" ht="22" customHeight="1" x14ac:dyDescent="0.2"/>
    <row r="79" spans="1:42" ht="12" customHeight="1" x14ac:dyDescent="0.2"/>
    <row r="80" spans="1:42" ht="22" customHeight="1" x14ac:dyDescent="0.2"/>
    <row r="81" ht="22" customHeight="1" x14ac:dyDescent="0.2"/>
    <row r="82" ht="11.5" customHeight="1" x14ac:dyDescent="0.2"/>
    <row r="83" ht="22" customHeight="1" x14ac:dyDescent="0.2"/>
    <row r="84" ht="22" customHeight="1" x14ac:dyDescent="0.2"/>
  </sheetData>
  <autoFilter ref="A6:AU74" xr:uid="{00000000-0009-0000-0000-000002000000}">
    <filterColumn colId="2" showButton="0"/>
    <filterColumn colId="4" showButton="0"/>
    <filterColumn colId="6" showButton="0"/>
    <filterColumn colId="8" showButton="0"/>
    <filterColumn colId="10" showButton="0"/>
    <filterColumn colId="16" showButton="0"/>
    <filterColumn colId="18" showButton="0"/>
    <filterColumn colId="22" showButton="0"/>
    <filterColumn colId="25" showButton="0"/>
    <filterColumn colId="28" showButton="0"/>
    <filterColumn colId="31" showButton="0"/>
    <filterColumn colId="34" showButton="0"/>
    <filterColumn colId="38" showButton="0"/>
  </autoFilter>
  <sortState xmlns:xlrd2="http://schemas.microsoft.com/office/spreadsheetml/2017/richdata2" ref="A7:AU13">
    <sortCondition ref="A7"/>
  </sortState>
  <mergeCells count="19">
    <mergeCell ref="U6:V6"/>
    <mergeCell ref="Z6:AA6"/>
    <mergeCell ref="AC6:AD6"/>
    <mergeCell ref="AF6:AG6"/>
    <mergeCell ref="AI6:AJ6"/>
    <mergeCell ref="AM6:AN6"/>
    <mergeCell ref="W6:X6"/>
    <mergeCell ref="A1:AN1"/>
    <mergeCell ref="A2:AN2"/>
    <mergeCell ref="A3:AN3"/>
    <mergeCell ref="AM4:AN4"/>
    <mergeCell ref="C6:D6"/>
    <mergeCell ref="E6:F6"/>
    <mergeCell ref="G6:H6"/>
    <mergeCell ref="I6:J6"/>
    <mergeCell ref="K6:L6"/>
    <mergeCell ref="M6:N6"/>
    <mergeCell ref="Q6:R6"/>
    <mergeCell ref="S6:T6"/>
  </mergeCells>
  <phoneticPr fontId="11"/>
  <hyperlinks>
    <hyperlink ref="H68" r:id="rId1" xr:uid="{00000000-0004-0000-0200-000000000000}"/>
    <hyperlink ref="H71" r:id="rId2" xr:uid="{00000000-0004-0000-0200-000001000000}"/>
  </hyperlinks>
  <pageMargins left="0.25" right="0.25" top="0.75" bottom="0.75" header="0.3" footer="0.3"/>
  <pageSetup scale="4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JAKARTA</vt:lpstr>
      <vt:lpstr>SEMARANG</vt:lpstr>
      <vt:lpstr>SURABAYA</vt:lpstr>
      <vt:lpstr>SEMARANG!Print_Area</vt:lpstr>
      <vt:lpstr>SURABAYA!Print_Area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Achmad Nugraha</dc:creator>
  <cp:lastModifiedBy>HARA KENJI</cp:lastModifiedBy>
  <cp:lastPrinted>2020-12-17T03:19:14Z</cp:lastPrinted>
  <dcterms:created xsi:type="dcterms:W3CDTF">2018-07-16T04:34:33Z</dcterms:created>
  <dcterms:modified xsi:type="dcterms:W3CDTF">2021-03-10T01:05:47Z</dcterms:modified>
</cp:coreProperties>
</file>